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osta" sheetId="1" state="visible" r:id="rId2"/>
    <sheet name="Uniforme_EPI_equipamentos" sheetId="2" state="visible" r:id="rId3"/>
    <sheet name="Vigilante 12x36 Diurno" sheetId="3" state="visible" r:id="rId4"/>
    <sheet name="Vigilante 12x36 Noturno" sheetId="4" state="visible" r:id="rId5"/>
  </sheets>
  <definedNames>
    <definedName function="false" hidden="false" localSheetId="0" name="_xlnm.Print_Area" vbProcedure="false">Proposta!$A$1:$H$13</definedName>
    <definedName function="false" hidden="false" localSheetId="1" name="_xlnm.Print_Area" vbProcedure="false">Uniforme_EPI_equipamentos!$A$1:$F$42</definedName>
    <definedName function="false" hidden="false" localSheetId="2" name="_xlnm.Print_Area" vbProcedure="false">'Vigilante 12x36 Diurno'!$B$2:$K$132</definedName>
    <definedName function="false" hidden="false" localSheetId="3" name="_xlnm.Print_Area" vbProcedure="false">'Vigilante 12x36 Noturno'!$B$2:$K$132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<sst xmlns="http://schemas.openxmlformats.org/spreadsheetml/2006/main" count="438" uniqueCount="186">
  <si>
    <t xml:space="preserve">PROPOSTA</t>
  </si>
  <si>
    <t xml:space="preserve">(IDENTIFICAÇÃO DA EMPRESA)</t>
  </si>
  <si>
    <t xml:space="preserve">Resumo Valor Estimativo da Contratação – Vigilância Armada</t>
  </si>
  <si>
    <t xml:space="preserve">Posto</t>
  </si>
  <si>
    <t xml:space="preserve">Valor Mensal por Empregado</t>
  </si>
  <si>
    <t xml:space="preserve">Quantidade Empregados Por Posto</t>
  </si>
  <si>
    <t xml:space="preserve">Valor Mensal do Posto</t>
  </si>
  <si>
    <t xml:space="preserve">Quantidade de Postos</t>
  </si>
  <si>
    <t xml:space="preserve">Valor Mensal </t>
  </si>
  <si>
    <t xml:space="preserve">Meses Execução do Serviço</t>
  </si>
  <si>
    <t xml:space="preserve">Valor dos Postos de Serviço para 30 meses</t>
  </si>
  <si>
    <t xml:space="preserve">TOTAL</t>
  </si>
  <si>
    <t xml:space="preserve">CARGO</t>
  </si>
  <si>
    <t xml:space="preserve">DESCRIÇÃO *</t>
  </si>
  <si>
    <t xml:space="preserve">QUANTIDADE 30 MESES</t>
  </si>
  <si>
    <t xml:space="preserve">VALOR UNITÁRIO</t>
  </si>
  <si>
    <t xml:space="preserve">VALOR TOTAL 30 MESES</t>
  </si>
  <si>
    <t xml:space="preserve">CUSTO MENSAL</t>
  </si>
  <si>
    <t xml:space="preserve">VIGILANTE 12X36 DIURNO E NOTURNO</t>
  </si>
  <si>
    <t xml:space="preserve">UNIFORME</t>
  </si>
  <si>
    <t xml:space="preserve">Distintivo tipo broche</t>
  </si>
  <si>
    <t xml:space="preserve">Plaqueta de identificação</t>
  </si>
  <si>
    <t xml:space="preserve">Boné</t>
  </si>
  <si>
    <t xml:space="preserve">Camiseta de manga longa</t>
  </si>
  <si>
    <t xml:space="preserve">Camiseta de manga curta</t>
  </si>
  <si>
    <t xml:space="preserve">Calça</t>
  </si>
  <si>
    <t xml:space="preserve">Apito com cordão</t>
  </si>
  <si>
    <t xml:space="preserve">Cinto</t>
  </si>
  <si>
    <t xml:space="preserve">Coturno (par)</t>
  </si>
  <si>
    <t xml:space="preserve">Meia (par)</t>
  </si>
  <si>
    <t xml:space="preserve">Jaqueta/Japona</t>
  </si>
  <si>
    <t xml:space="preserve">Braçal</t>
  </si>
  <si>
    <t xml:space="preserve">Cassetete</t>
  </si>
  <si>
    <t xml:space="preserve">Porta cassetete</t>
  </si>
  <si>
    <t xml:space="preserve">Coldre</t>
  </si>
  <si>
    <t xml:space="preserve">Capa de colete a prova de balas</t>
  </si>
  <si>
    <t xml:space="preserve">TOTAL:</t>
  </si>
  <si>
    <t xml:space="preserve">EQUIPAMENTOS DE PROTEÇÃO INDIVIDUAL</t>
  </si>
  <si>
    <t xml:space="preserve">Capacete para motociclista</t>
  </si>
  <si>
    <t xml:space="preserve">Par de luvas para motociclista - impermeável </t>
  </si>
  <si>
    <t xml:space="preserve">Par de luvas para motociclista – meio dedo</t>
  </si>
  <si>
    <t xml:space="preserve">Traje de chuva completo</t>
  </si>
  <si>
    <t xml:space="preserve">Protetor solar fator 60, frasco de 120ml</t>
  </si>
  <si>
    <t xml:space="preserve">MATERIAIS</t>
  </si>
  <si>
    <t xml:space="preserve">Cinto tático</t>
  </si>
  <si>
    <t xml:space="preserve">Colete a prova de balas</t>
  </si>
  <si>
    <t xml:space="preserve">Livro de ocorrência</t>
  </si>
  <si>
    <t xml:space="preserve">Lanterna tática</t>
  </si>
  <si>
    <t xml:space="preserve">Munição</t>
  </si>
  <si>
    <t xml:space="preserve">EQUIPAMENTOS (DEPRECIAÇÃO)</t>
  </si>
  <si>
    <t xml:space="preserve">% VR. RESIDUAL</t>
  </si>
  <si>
    <t xml:space="preserve">VALOR RESIDUAL</t>
  </si>
  <si>
    <t xml:space="preserve">VIDA ÚTIL/MESES</t>
  </si>
  <si>
    <t xml:space="preserve">Revolver/pistola calibre 38 (por posto)</t>
  </si>
  <si>
    <t xml:space="preserve">Rádio comunicador (por posto)</t>
  </si>
  <si>
    <t xml:space="preserve">Motocicleta (para todos os postos)</t>
  </si>
  <si>
    <t xml:space="preserve">Relógio de ponto biométrico (para todos os postos)</t>
  </si>
  <si>
    <t xml:space="preserve">* Observar descrição detalhada no Termo de Referência.</t>
  </si>
  <si>
    <t xml:space="preserve">Discriminação dos Serviços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</si>
  <si>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</si>
  <si>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</si>
  <si>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</si>
  <si>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</si>
  <si>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Machado-MG</t>
  </si>
  <si>
    <t xml:space="preserve">C</t>
  </si>
  <si>
    <t xml:space="preserve">Ano do Acordo, Convenção ou Dissídio Coletivo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</si>
  <si>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</si>
  <si>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</si>
  <si>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</si>
  <si>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</si>
  <si>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</si>
  <si>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 (em função da unidade de medida)</t>
  </si>
  <si>
    <t xml:space="preserve">Vigilante 12x36 Diurno</t>
  </si>
  <si>
    <t xml:space="preserve">Dados para composição dos custos referentes à mão de obra</t>
  </si>
  <si>
    <t xml:space="preserve">Tipo de serviço (mesmo serviço com características distintas)</t>
  </si>
  <si>
    <t xml:space="preserve">Classificação Brasileira de Ocupações (CBO)</t>
  </si>
  <si>
    <t xml:space="preserve">5173-30</t>
  </si>
  <si>
    <t xml:space="preserve">Salário Nominativo da Categoria Profissional</t>
  </si>
  <si>
    <t xml:space="preserve">Horário de trabalho</t>
  </si>
  <si>
    <t xml:space="preserve">06 às 18 horas</t>
  </si>
  <si>
    <t xml:space="preserve">Categoria profissional (vinculada à execução contratual)</t>
  </si>
  <si>
    <t xml:space="preserve">SIND. EMPRES SEG E VIG DO ESTADO MG</t>
  </si>
  <si>
    <t xml:space="preserve">Data base da categoria (dia/mês/ano)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</si>
  <si>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</si>
  <si>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</si>
  <si>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</si>
  <si>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</si>
  <si>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</si>
  <si>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Periculosidade </t>
  </si>
  <si>
    <t xml:space="preserve">Adicional Noturno</t>
  </si>
  <si>
    <t xml:space="preserve">TOTAL DO MÓDULO 1</t>
  </si>
  <si>
    <t xml:space="preserve">MÓDULO 2 – ENCARGOS E BENEFÍCIOS ANUAIS, MENSAIS E DIÁRIOS</t>
  </si>
  <si>
    <t xml:space="preserve">Submódulo 2.1 - 13º Salário, Férias e Adicional de Férias</t>
  </si>
  <si>
    <t xml:space="preserve">Base de cálculo: Módulo 1</t>
  </si>
  <si>
    <t xml:space="preserve">13 (Décimo terceiro) salário </t>
  </si>
  <si>
    <t xml:space="preserve">Férias e Adicional de Férias</t>
  </si>
  <si>
    <t xml:space="preserve">TOTAL SUBMÓDULO 2.1</t>
  </si>
  <si>
    <t xml:space="preserve">Submódulo 2.2 - GPS, FGTS e Outras Contribuições</t>
  </si>
  <si>
    <t xml:space="preserve">Base de cálculo: Módulo 1 + Submódulo 2.1</t>
  </si>
  <si>
    <t xml:space="preserve">INSS  </t>
  </si>
  <si>
    <t xml:space="preserve">Salário Educação </t>
  </si>
  <si>
    <t xml:space="preserve">SAT (Seguro Acidente de Trabalho)</t>
  </si>
  <si>
    <t xml:space="preserve">SESC ou SESI</t>
  </si>
  <si>
    <t xml:space="preserve">E</t>
  </si>
  <si>
    <t xml:space="preserve">SENAI - SENAC </t>
  </si>
  <si>
    <t xml:space="preserve">F</t>
  </si>
  <si>
    <t xml:space="preserve">SEBRAE </t>
  </si>
  <si>
    <t xml:space="preserve">G</t>
  </si>
  <si>
    <t xml:space="preserve">INCRA </t>
  </si>
  <si>
    <t xml:space="preserve">H</t>
  </si>
  <si>
    <t xml:space="preserve">FGTS </t>
  </si>
  <si>
    <t xml:space="preserve">TOTAL SUBMÓDULO 2.2</t>
  </si>
  <si>
    <t xml:space="preserve">Submódulo 2.3 - Benefícios Mensais e Diários</t>
  </si>
  <si>
    <t xml:space="preserve">Transporte </t>
  </si>
  <si>
    <t xml:space="preserve">*Não benéfico para o trabalhador</t>
  </si>
  <si>
    <t xml:space="preserve">Auxílio-Refeição/Alimentação </t>
  </si>
  <si>
    <t xml:space="preserve">Cesta Básica</t>
  </si>
  <si>
    <t xml:space="preserve">Seguro de Vida em Grupo</t>
  </si>
  <si>
    <t xml:space="preserve">CLÁUSULA DÉCIMA NONA – CCT</t>
  </si>
  <si>
    <t xml:space="preserve">Assistência Médica</t>
  </si>
  <si>
    <t xml:space="preserve">Assistência Odontológica</t>
  </si>
  <si>
    <t xml:space="preserve">TOTAL SUBMÓDULO 2.3</t>
  </si>
  <si>
    <t xml:space="preserve">QUADRO-RESUMO DO MÓDULO 2 - ENCARGOS, BENEFÍCIOS ANUAIS, MENSAIS E DIÁRIOS</t>
  </si>
  <si>
    <t xml:space="preserve">Módulo 2 - Encargos, Benefícios Anuais, Mensais e Diários</t>
  </si>
  <si>
    <t xml:space="preserve">2.1</t>
  </si>
  <si>
    <t xml:space="preserve">13º Salário, Férias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</si>
  <si>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</si>
  <si>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</si>
  <si>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</si>
  <si>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</si>
  <si>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TOTAL DO MÓDULO 2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</si>
  <si>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</si>
  <si>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</si>
  <si>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</si>
  <si>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Aviso Prévio Indenizado</t>
  </si>
  <si>
    <t xml:space="preserve">Aviso Prévio Trabalhado </t>
  </si>
  <si>
    <t xml:space="preserve">*A partir do segundo ano: 0,21%</t>
  </si>
  <si>
    <t xml:space="preserve">Incidência do Submódulo 2.2 sobre o Aviso Prévio Trabalhado </t>
  </si>
  <si>
    <t xml:space="preserve">Multa sobre FGTS incidente sobre Aviso Prévio Trabalhado e Aviso Prévio Indenizado</t>
  </si>
  <si>
    <t xml:space="preserve">TOTAL DO MÓDULO 3</t>
  </si>
  <si>
    <t xml:space="preserve">MÓDULO 4 – CUSTO DE REPOSIÇÃO DO PROFISSIONAL AUSENTE</t>
  </si>
  <si>
    <t xml:space="preserve">Submódulo 4.1 – Substituto nas Ausências Legais</t>
  </si>
  <si>
    <t xml:space="preserve">Substituto nas Férias </t>
  </si>
  <si>
    <t xml:space="preserve">Substituto nas Ausências Legais</t>
  </si>
  <si>
    <t xml:space="preserve">Substituto na Licença Paternidade</t>
  </si>
  <si>
    <t xml:space="preserve">Substituto na Ausência por Acidente de Trabalho </t>
  </si>
  <si>
    <t xml:space="preserve">Substituto no Afastamento Maternidade</t>
  </si>
  <si>
    <t xml:space="preserve">Incidência do Submódulo 2.2</t>
  </si>
  <si>
    <t xml:space="preserve">TOTAL DO SUBMÓDULO 4.1</t>
  </si>
  <si>
    <t xml:space="preserve">Submódulo 4.2 – Intrajornada</t>
  </si>
  <si>
    <t xml:space="preserve">Intrajornada indenizada</t>
  </si>
  <si>
    <t xml:space="preserve">TOTAL SUBMÓDULO 4.2</t>
  </si>
  <si>
    <t xml:space="preserve">QUADRO RESUMO DO MÓDULO 4 – CUSTO DE REPOSIÇÃO DO PROFISSIONAL AUSENTE</t>
  </si>
  <si>
    <t xml:space="preserve">Módulo 4 – Custo de Reposição do Profissional Ausente</t>
  </si>
  <si>
    <t xml:space="preserve">4.1</t>
  </si>
  <si>
    <t xml:space="preserve">4.2</t>
  </si>
  <si>
    <t xml:space="preserve">Intrajornada</t>
  </si>
  <si>
    <t xml:space="preserve">TOTAL DO MÓDULO 4</t>
  </si>
  <si>
    <t xml:space="preserve">MÓDULO 5 – INSUMOS DIVERSOS</t>
  </si>
  <si>
    <t xml:space="preserve">INSUMOS DIVERSOS</t>
  </si>
  <si>
    <t xml:space="preserve">Uniforme</t>
  </si>
  <si>
    <t xml:space="preserve">Equipamentos de Proteção Individual</t>
  </si>
  <si>
    <t xml:space="preserve">Materiais</t>
  </si>
  <si>
    <t xml:space="preserve">Equipamentos</t>
  </si>
  <si>
    <t xml:space="preserve">TOTAL DO MÓDULO 5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</si>
  <si>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</si>
  <si>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</si>
  <si>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</si>
  <si>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</si>
  <si>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</si>
  <si>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C.1</t>
  </si>
  <si>
    <t xml:space="preserve">PIS</t>
  </si>
  <si>
    <t xml:space="preserve">C.2</t>
  </si>
  <si>
    <t xml:space="preserve">COFINS</t>
  </si>
  <si>
    <t xml:space="preserve">C.3</t>
  </si>
  <si>
    <t xml:space="preserve">ISS</t>
  </si>
  <si>
    <t xml:space="preserve">Outros (especificar)</t>
  </si>
  <si>
    <t xml:space="preserve">TOTAL DO MÓDULO 6</t>
  </si>
  <si>
    <t xml:space="preserve">QUADRO RESUMO DO CUSTO POR EMPREGADO</t>
  </si>
  <si>
    <t xml:space="preserve">Mão-de-Obra vinculada à execução contratual (valor por empregado)</t>
  </si>
  <si>
    <t xml:space="preserve">Subtotal (A + B + C + D + E)</t>
  </si>
  <si>
    <t xml:space="preserve">PREÇO TOTAL POR EMPREGADO</t>
  </si>
  <si>
    <t xml:space="preserve">PREÇO TOTAL POR POSTO (S)</t>
  </si>
  <si>
    <t xml:space="preserve">FATOR “K”</t>
  </si>
  <si>
    <t xml:space="preserve">Vigilante 12x36 Noturno</t>
  </si>
  <si>
    <t xml:space="preserve">18 às 06 horas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</si>
</sst>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[$R$-416]\ #,##0.00;[RED]\-[$R$-416]\ #,##0.00"/>
    <numFmt numFmtId="167" formatCode="0"/>
    <numFmt numFmtId="168" formatCode="&quot; R$ &quot;#,##0.00\ ;&quot; R$ (&quot;#,##0.00\);&quot; R$ -&quot;#\ ;@\ "/>
    <numFmt numFmtId="169" formatCode="#,##0.00"/>
    <numFmt numFmtId="170" formatCode="0.00%"/>
    <numFmt numFmtId="171" formatCode="d/m/yyyy"/>
    <numFmt numFmtId="172" formatCode="&quot;R$ &quot;#,##0.00\ ;[RED]&quot;(R$ &quot;#,##0.00\)"/>
    <numFmt numFmtId="173" formatCode="0.00"/>
    <numFmt numFmtId="174" formatCode="* #,##0.00\ ;* \(#,##0.00\);* \-#\ ;@\ 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0"/>
      <charset val="1"/>
    </font>
    <font>
      <sz val="10"/>
      <color rgb="FFFFFFFF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729FCF"/>
      </patternFill>
    </fill>
    <fill>
      <patternFill patternType="solid">
        <fgColor rgb="FFB2B2B2"/>
        <bgColor rgb="FFC0C0C0"/>
      </patternFill>
    </fill>
    <fill>
      <patternFill patternType="solid">
        <fgColor rgb="FF729FCF"/>
        <bgColor rgb="FF6699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D7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D7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6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1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4" fontId="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4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6699CC"/>
      <rgbColor rgb="FF729FCF"/>
      <rgbColor rgb="FF993366"/>
      <rgbColor rgb="FFFFFFD7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7" activeCellId="0" sqref="A7"/>
    </sheetView>
  </sheetViews>
  <sheetFormatPr defaultColWidth="14.640625" defaultRowHeight="12.7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12.57"/>
    <col collapsed="false" customWidth="true" hidden="false" outlineLevel="0" max="3" min="3" style="0" width="11.71"/>
    <col collapsed="false" customWidth="true" hidden="false" outlineLevel="0" max="4" min="4" style="0" width="15.29"/>
    <col collapsed="false" customWidth="true" hidden="false" outlineLevel="0" max="5" min="5" style="0" width="10.29"/>
    <col collapsed="false" customWidth="true" hidden="false" outlineLevel="0" max="6" min="6" style="0" width="12.57"/>
    <col collapsed="false" customWidth="true" hidden="false" outlineLevel="0" max="7" min="7" style="0" width="10.12"/>
    <col collapsed="false" customWidth="true" hidden="false" outlineLevel="0" max="8" min="8" style="0" width="15.15"/>
    <col collapsed="false" customWidth="true" hidden="false" outlineLevel="0" max="26" min="9" style="0" width="10.85"/>
  </cols>
  <sheetData>
    <row r="1" customFormat="false" ht="1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4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5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22.35" hidden="false" customHeight="true" outlineLevel="0" collapsed="false">
      <c r="A7" s="6" t="s">
        <v>2</v>
      </c>
      <c r="B7" s="6"/>
      <c r="C7" s="6"/>
      <c r="D7" s="6"/>
      <c r="E7" s="6"/>
      <c r="F7" s="6"/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48" hidden="false" customHeight="true" outlineLevel="0" collapsed="false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9" t="s">
        <v>10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10" t="str">
        <f aca="false">'Vigilante 12x36 Diurno'!B10</f>
        <v>Vigilante 12x36 Diurno</v>
      </c>
      <c r="B9" s="11" t="n">
        <f aca="false">'Vigilante 12x36 Diurno'!J129</f>
        <v>5087.35053147244</v>
      </c>
      <c r="C9" s="12" t="n">
        <f aca="false">'Vigilante 12x36 Diurno'!I130</f>
        <v>2</v>
      </c>
      <c r="D9" s="11" t="n">
        <f aca="false">B9*C9</f>
        <v>10174.7010629449</v>
      </c>
      <c r="E9" s="12" t="n">
        <f aca="false">'Vigilante 12x36 Diurno'!F10</f>
        <v>1</v>
      </c>
      <c r="F9" s="11" t="n">
        <f aca="false">D9*E9</f>
        <v>10174.7010629449</v>
      </c>
      <c r="G9" s="12" t="n">
        <f aca="false">'Vigilante 12x36 Diurno'!J6</f>
        <v>30</v>
      </c>
      <c r="H9" s="13" t="n">
        <f aca="false">F9*G9</f>
        <v>305241.031888346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10" t="str">
        <f aca="false">'Vigilante 12x36 Noturno'!B10</f>
        <v>Vigilante 12x36 Noturno</v>
      </c>
      <c r="B10" s="11" t="n">
        <f aca="false">'Vigilante 12x36 Noturno'!J129</f>
        <v>5965.64951976556</v>
      </c>
      <c r="C10" s="12" t="n">
        <f aca="false">'Vigilante 12x36 Noturno'!I130</f>
        <v>2</v>
      </c>
      <c r="D10" s="11" t="n">
        <f aca="false">B10*C10</f>
        <v>11931.2990395311</v>
      </c>
      <c r="E10" s="12" t="n">
        <f aca="false">'Vigilante 12x36 Noturno'!F10</f>
        <v>1</v>
      </c>
      <c r="F10" s="11" t="n">
        <f aca="false">D10*E10</f>
        <v>11931.2990395311</v>
      </c>
      <c r="G10" s="12" t="n">
        <f aca="false">'Vigilante 12x36 Noturno'!J6</f>
        <v>30</v>
      </c>
      <c r="H10" s="13" t="n">
        <f aca="false">F10*G10</f>
        <v>357938.971185934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14" t="s">
        <v>11</v>
      </c>
      <c r="B11" s="15" t="n">
        <f aca="false">SUM(B9:B10)</f>
        <v>11053.000051238</v>
      </c>
      <c r="C11" s="16"/>
      <c r="D11" s="15" t="n">
        <f aca="false">SUM(D9:D10)</f>
        <v>22106.000102476</v>
      </c>
      <c r="E11" s="16"/>
      <c r="F11" s="15" t="n">
        <f aca="false">SUM(F9:F10)</f>
        <v>22106.000102476</v>
      </c>
      <c r="G11" s="16"/>
      <c r="H11" s="17" t="n">
        <f aca="false">SUM(H9:H10)</f>
        <v>663180.00307428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14"/>
      <c r="B12" s="15"/>
      <c r="C12" s="15"/>
      <c r="D12" s="15"/>
      <c r="E12" s="15"/>
      <c r="F12" s="15"/>
      <c r="G12" s="15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2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2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2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2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2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59b" objects="true" scenarios="true"/>
  <mergeCells count="11">
    <mergeCell ref="A1:H2"/>
    <mergeCell ref="A3:H4"/>
    <mergeCell ref="A7:H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eadings="false" gridLines="false" gridLinesSet="true" horizontalCentered="false" verticalCentered="false"/>
  <pageMargins left="0.196527777777778" right="0" top="0.75" bottom="0.75" header="0" footer="0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48576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I35" activeCellId="0" sqref="I35"/>
    </sheetView>
  </sheetViews>
  <sheetFormatPr defaultColWidth="14.640625" defaultRowHeight="12.75" zeroHeight="false" outlineLevelRow="0" outlineLevelCol="0"/>
  <cols>
    <col collapsed="false" customWidth="true" hidden="false" outlineLevel="0" max="1" min="1" style="18" width="17.4"/>
    <col collapsed="false" customWidth="true" hidden="false" outlineLevel="0" max="2" min="2" style="0" width="41.87"/>
    <col collapsed="false" customWidth="true" hidden="false" outlineLevel="0" max="3" min="3" style="0" width="13.29"/>
    <col collapsed="false" customWidth="true" hidden="false" outlineLevel="0" max="4" min="4" style="0" width="13.86"/>
    <col collapsed="false" customWidth="true" hidden="false" outlineLevel="0" max="5" min="5" style="0" width="15.29"/>
    <col collapsed="false" customWidth="true" hidden="false" outlineLevel="0" max="6" min="6" style="0" width="12.86"/>
    <col collapsed="false" customWidth="true" hidden="false" outlineLevel="0" max="7" min="7" style="0" width="17.81"/>
    <col collapsed="false" customWidth="true" hidden="false" outlineLevel="0" max="8" min="8" style="0" width="17.65"/>
    <col collapsed="false" customWidth="true" hidden="false" outlineLevel="0" max="9" min="9" style="0" width="19.12"/>
    <col collapsed="false" customWidth="true" hidden="false" outlineLevel="0" max="26" min="10" style="0" width="10.85"/>
  </cols>
  <sheetData>
    <row r="1" customFormat="false" ht="36" hidden="false" customHeight="true" outlineLevel="0" collapsed="false">
      <c r="A1" s="19" t="s">
        <v>12</v>
      </c>
      <c r="B1" s="20" t="s">
        <v>13</v>
      </c>
      <c r="C1" s="21" t="s">
        <v>14</v>
      </c>
      <c r="D1" s="22" t="s">
        <v>15</v>
      </c>
      <c r="E1" s="21" t="s">
        <v>16</v>
      </c>
      <c r="F1" s="23" t="s">
        <v>17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2.75" hidden="false" customHeight="true" outlineLevel="0" collapsed="false">
      <c r="A2" s="24" t="s">
        <v>18</v>
      </c>
      <c r="B2" s="25" t="s">
        <v>19</v>
      </c>
      <c r="C2" s="25"/>
      <c r="D2" s="25"/>
      <c r="E2" s="25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2.75" hidden="false" customHeight="true" outlineLevel="0" collapsed="false">
      <c r="A3" s="24"/>
      <c r="B3" s="26" t="s">
        <v>20</v>
      </c>
      <c r="C3" s="27" t="n">
        <v>1</v>
      </c>
      <c r="D3" s="28"/>
      <c r="E3" s="29" t="n">
        <f aca="false">C3*D3</f>
        <v>0</v>
      </c>
      <c r="F3" s="30" t="n">
        <f aca="false">E3/30</f>
        <v>0</v>
      </c>
    </row>
    <row r="4" customFormat="false" ht="12.75" hidden="false" customHeight="true" outlineLevel="0" collapsed="false">
      <c r="A4" s="24"/>
      <c r="B4" s="26" t="s">
        <v>21</v>
      </c>
      <c r="C4" s="27" t="n">
        <v>1</v>
      </c>
      <c r="D4" s="28"/>
      <c r="E4" s="29" t="n">
        <f aca="false">C4*D4</f>
        <v>0</v>
      </c>
      <c r="F4" s="30" t="n">
        <f aca="false">E4/30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2.75" hidden="false" customHeight="true" outlineLevel="0" collapsed="false">
      <c r="A5" s="24"/>
      <c r="B5" s="26" t="s">
        <v>22</v>
      </c>
      <c r="C5" s="27" t="n">
        <v>5</v>
      </c>
      <c r="D5" s="28"/>
      <c r="E5" s="29" t="n">
        <f aca="false">C5*D5</f>
        <v>0</v>
      </c>
      <c r="F5" s="30" t="n">
        <f aca="false">E5/30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2.75" hidden="false" customHeight="true" outlineLevel="0" collapsed="false">
      <c r="A6" s="24"/>
      <c r="B6" s="26" t="s">
        <v>23</v>
      </c>
      <c r="C6" s="27" t="n">
        <v>10</v>
      </c>
      <c r="D6" s="28"/>
      <c r="E6" s="29" t="n">
        <f aca="false">C6*D6</f>
        <v>0</v>
      </c>
      <c r="F6" s="30" t="n">
        <f aca="false">E6/30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2.75" hidden="false" customHeight="true" outlineLevel="0" collapsed="false">
      <c r="A7" s="24"/>
      <c r="B7" s="26" t="s">
        <v>24</v>
      </c>
      <c r="C7" s="27" t="n">
        <v>10</v>
      </c>
      <c r="D7" s="28"/>
      <c r="E7" s="29" t="n">
        <f aca="false">C7*D7</f>
        <v>0</v>
      </c>
      <c r="F7" s="30" t="n">
        <f aca="false">E7/30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2.75" hidden="false" customHeight="true" outlineLevel="0" collapsed="false">
      <c r="A8" s="24"/>
      <c r="B8" s="26" t="s">
        <v>25</v>
      </c>
      <c r="C8" s="27" t="n">
        <v>10</v>
      </c>
      <c r="D8" s="28"/>
      <c r="E8" s="29" t="n">
        <f aca="false">C8*D8</f>
        <v>0</v>
      </c>
      <c r="F8" s="30" t="n">
        <f aca="false">E8/30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2.75" hidden="false" customHeight="true" outlineLevel="0" collapsed="false">
      <c r="A9" s="24"/>
      <c r="B9" s="26" t="s">
        <v>26</v>
      </c>
      <c r="C9" s="27" t="n">
        <v>10</v>
      </c>
      <c r="D9" s="28"/>
      <c r="E9" s="29" t="n">
        <f aca="false">C9*D9</f>
        <v>0</v>
      </c>
      <c r="F9" s="30" t="n">
        <f aca="false">E9/30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2.75" hidden="false" customHeight="true" outlineLevel="0" collapsed="false">
      <c r="A10" s="24"/>
      <c r="B10" s="31" t="s">
        <v>27</v>
      </c>
      <c r="C10" s="27" t="n">
        <v>5</v>
      </c>
      <c r="D10" s="28"/>
      <c r="E10" s="29" t="n">
        <f aca="false">C10*D10</f>
        <v>0</v>
      </c>
      <c r="F10" s="30" t="n">
        <f aca="false">E10/30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2.75" hidden="false" customHeight="true" outlineLevel="0" collapsed="false">
      <c r="A11" s="24"/>
      <c r="B11" s="26" t="s">
        <v>28</v>
      </c>
      <c r="C11" s="27" t="n">
        <v>10</v>
      </c>
      <c r="D11" s="28"/>
      <c r="E11" s="29" t="n">
        <f aca="false">C11*D11</f>
        <v>0</v>
      </c>
      <c r="F11" s="30" t="n">
        <f aca="false">E11/30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2.75" hidden="false" customHeight="true" outlineLevel="0" collapsed="false">
      <c r="A12" s="24"/>
      <c r="B12" s="26" t="s">
        <v>29</v>
      </c>
      <c r="C12" s="27" t="n">
        <v>15</v>
      </c>
      <c r="D12" s="28"/>
      <c r="E12" s="29" t="n">
        <f aca="false">C12*D12</f>
        <v>0</v>
      </c>
      <c r="F12" s="30" t="n">
        <f aca="false">E12/30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2.75" hidden="false" customHeight="true" outlineLevel="0" collapsed="false">
      <c r="A13" s="24"/>
      <c r="B13" s="26" t="s">
        <v>30</v>
      </c>
      <c r="C13" s="27" t="n">
        <v>3</v>
      </c>
      <c r="D13" s="28"/>
      <c r="E13" s="29" t="n">
        <f aca="false">C13*D13</f>
        <v>0</v>
      </c>
      <c r="F13" s="30" t="n">
        <f aca="false">E13/30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2.75" hidden="false" customHeight="true" outlineLevel="0" collapsed="false">
      <c r="A14" s="24"/>
      <c r="B14" s="26" t="s">
        <v>31</v>
      </c>
      <c r="C14" s="27" t="n">
        <v>1</v>
      </c>
      <c r="D14" s="28"/>
      <c r="E14" s="29" t="n">
        <f aca="false">C14*D14</f>
        <v>0</v>
      </c>
      <c r="F14" s="30" t="n">
        <f aca="false">E14/30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2.75" hidden="false" customHeight="true" outlineLevel="0" collapsed="false">
      <c r="A15" s="24"/>
      <c r="B15" s="31" t="s">
        <v>32</v>
      </c>
      <c r="C15" s="27" t="n">
        <v>1</v>
      </c>
      <c r="D15" s="28"/>
      <c r="E15" s="29" t="n">
        <f aca="false">C15*D15</f>
        <v>0</v>
      </c>
      <c r="F15" s="30" t="n">
        <f aca="false">E15/30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customFormat="false" ht="12.75" hidden="false" customHeight="true" outlineLevel="0" collapsed="false">
      <c r="A16" s="24"/>
      <c r="B16" s="31" t="s">
        <v>33</v>
      </c>
      <c r="C16" s="27" t="n">
        <v>1</v>
      </c>
      <c r="D16" s="28"/>
      <c r="E16" s="29" t="n">
        <f aca="false">C16*D16</f>
        <v>0</v>
      </c>
      <c r="F16" s="30" t="n">
        <f aca="false">E16/30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customFormat="false" ht="12.75" hidden="false" customHeight="true" outlineLevel="0" collapsed="false">
      <c r="A17" s="24"/>
      <c r="B17" s="31" t="s">
        <v>34</v>
      </c>
      <c r="C17" s="27" t="n">
        <v>1</v>
      </c>
      <c r="D17" s="28"/>
      <c r="E17" s="29" t="n">
        <f aca="false">C17*D17</f>
        <v>0</v>
      </c>
      <c r="F17" s="30" t="n">
        <f aca="false">E17/30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customFormat="false" ht="12.75" hidden="false" customHeight="true" outlineLevel="0" collapsed="false">
      <c r="A18" s="24"/>
      <c r="B18" s="31" t="s">
        <v>35</v>
      </c>
      <c r="C18" s="27" t="n">
        <v>1</v>
      </c>
      <c r="D18" s="28"/>
      <c r="E18" s="29" t="n">
        <f aca="false">C18*D18</f>
        <v>0</v>
      </c>
      <c r="F18" s="30" t="n">
        <f aca="false">E18/30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2.75" hidden="false" customHeight="true" outlineLevel="0" collapsed="false">
      <c r="A19" s="24"/>
      <c r="B19" s="32" t="s">
        <v>36</v>
      </c>
      <c r="C19" s="32"/>
      <c r="D19" s="32"/>
      <c r="E19" s="32"/>
      <c r="F19" s="33" t="n">
        <f aca="false">SUM(F3:F18)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2.75" hidden="false" customHeight="true" outlineLevel="0" collapsed="false">
      <c r="A20" s="24"/>
      <c r="B20" s="25" t="s">
        <v>37</v>
      </c>
      <c r="C20" s="25"/>
      <c r="D20" s="25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2.75" hidden="false" customHeight="true" outlineLevel="0" collapsed="false">
      <c r="A21" s="24"/>
      <c r="B21" s="31" t="s">
        <v>38</v>
      </c>
      <c r="C21" s="27" t="n">
        <v>1</v>
      </c>
      <c r="D21" s="28"/>
      <c r="E21" s="29" t="n">
        <f aca="false">C21*D21</f>
        <v>0</v>
      </c>
      <c r="F21" s="30" t="n">
        <f aca="false">E21/30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2.75" hidden="false" customHeight="true" outlineLevel="0" collapsed="false">
      <c r="A22" s="24"/>
      <c r="B22" s="31" t="s">
        <v>39</v>
      </c>
      <c r="C22" s="27" t="n">
        <v>1</v>
      </c>
      <c r="D22" s="28"/>
      <c r="E22" s="29" t="n">
        <f aca="false">C22*D22</f>
        <v>0</v>
      </c>
      <c r="F22" s="30" t="n">
        <f aca="false">E22/30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2.75" hidden="false" customHeight="true" outlineLevel="0" collapsed="false">
      <c r="A23" s="24"/>
      <c r="B23" s="31" t="s">
        <v>40</v>
      </c>
      <c r="C23" s="27" t="n">
        <v>1</v>
      </c>
      <c r="D23" s="28"/>
      <c r="E23" s="29" t="n">
        <f aca="false">C23*D23</f>
        <v>0</v>
      </c>
      <c r="F23" s="30" t="n">
        <f aca="false">E23/30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2.75" hidden="false" customHeight="true" outlineLevel="0" collapsed="false">
      <c r="A24" s="24"/>
      <c r="B24" s="31" t="s">
        <v>41</v>
      </c>
      <c r="C24" s="27" t="n">
        <v>1</v>
      </c>
      <c r="D24" s="28"/>
      <c r="E24" s="29" t="n">
        <f aca="false">C24*D24</f>
        <v>0</v>
      </c>
      <c r="F24" s="30" t="n">
        <f aca="false">E24/30</f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2.75" hidden="false" customHeight="true" outlineLevel="0" collapsed="false">
      <c r="A25" s="24"/>
      <c r="B25" s="31" t="s">
        <v>42</v>
      </c>
      <c r="C25" s="27" t="n">
        <v>1</v>
      </c>
      <c r="D25" s="28"/>
      <c r="E25" s="29" t="n">
        <f aca="false">C25*D25</f>
        <v>0</v>
      </c>
      <c r="F25" s="30" t="n">
        <f aca="false">E25/30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2.75" hidden="false" customHeight="true" outlineLevel="0" collapsed="false">
      <c r="A26" s="24"/>
      <c r="B26" s="34" t="s">
        <v>36</v>
      </c>
      <c r="C26" s="34"/>
      <c r="D26" s="34"/>
      <c r="E26" s="34"/>
      <c r="F26" s="35" t="n">
        <f aca="false">SUM(F21:F25)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2.8" hidden="false" customHeight="false" outlineLevel="0" collapsed="false">
      <c r="A27" s="24"/>
      <c r="B27" s="25" t="s">
        <v>43</v>
      </c>
      <c r="C27" s="25"/>
      <c r="D27" s="25"/>
      <c r="E27" s="25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customFormat="false" ht="12.8" hidden="false" customHeight="false" outlineLevel="0" collapsed="false">
      <c r="A28" s="24"/>
      <c r="B28" s="31" t="s">
        <v>44</v>
      </c>
      <c r="C28" s="27" t="n">
        <v>1</v>
      </c>
      <c r="D28" s="28"/>
      <c r="E28" s="29" t="n">
        <f aca="false">C28*D28</f>
        <v>0</v>
      </c>
      <c r="F28" s="30" t="n">
        <f aca="false">E28/30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customFormat="false" ht="12.75" hidden="false" customHeight="true" outlineLevel="0" collapsed="false">
      <c r="A29" s="24"/>
      <c r="B29" s="31" t="s">
        <v>45</v>
      </c>
      <c r="C29" s="27" t="n">
        <v>1</v>
      </c>
      <c r="D29" s="28"/>
      <c r="E29" s="29" t="n">
        <f aca="false">C29*D29</f>
        <v>0</v>
      </c>
      <c r="F29" s="30" t="n">
        <f aca="false">E29/30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customFormat="false" ht="12.75" hidden="false" customHeight="true" outlineLevel="0" collapsed="false">
      <c r="A30" s="24"/>
      <c r="B30" s="31" t="s">
        <v>46</v>
      </c>
      <c r="C30" s="27" t="n">
        <v>1</v>
      </c>
      <c r="D30" s="28"/>
      <c r="E30" s="29" t="n">
        <f aca="false">C30*D30</f>
        <v>0</v>
      </c>
      <c r="F30" s="30" t="n">
        <f aca="false">E30/30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customFormat="false" ht="12.75" hidden="false" customHeight="true" outlineLevel="0" collapsed="false">
      <c r="A31" s="24"/>
      <c r="B31" s="31" t="s">
        <v>47</v>
      </c>
      <c r="C31" s="27" t="n">
        <v>1</v>
      </c>
      <c r="D31" s="28"/>
      <c r="E31" s="29" t="n">
        <f aca="false">C31*D31</f>
        <v>0</v>
      </c>
      <c r="F31" s="30" t="n">
        <f aca="false">E31/30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customFormat="false" ht="12.75" hidden="false" customHeight="true" outlineLevel="0" collapsed="false">
      <c r="A32" s="24"/>
      <c r="B32" s="31" t="s">
        <v>48</v>
      </c>
      <c r="C32" s="27" t="n">
        <v>12</v>
      </c>
      <c r="D32" s="28"/>
      <c r="E32" s="29" t="n">
        <f aca="false">C32*D32</f>
        <v>0</v>
      </c>
      <c r="F32" s="36" t="n">
        <f aca="false">(E32/2)/30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customFormat="false" ht="12.75" hidden="false" customHeight="true" outlineLevel="0" collapsed="false">
      <c r="A33" s="24"/>
      <c r="B33" s="34" t="s">
        <v>36</v>
      </c>
      <c r="C33" s="34"/>
      <c r="D33" s="34"/>
      <c r="E33" s="34"/>
      <c r="F33" s="35" t="n">
        <f aca="false">SUM(F28:F32)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2.75" hidden="false" customHeight="true" outlineLevel="0" collapsed="false">
      <c r="A34" s="24"/>
      <c r="B34" s="25" t="s">
        <v>49</v>
      </c>
      <c r="C34" s="25"/>
      <c r="D34" s="25"/>
      <c r="E34" s="25"/>
      <c r="F34" s="25"/>
      <c r="G34" s="23" t="s">
        <v>50</v>
      </c>
      <c r="H34" s="23" t="s">
        <v>51</v>
      </c>
      <c r="I34" s="23" t="s">
        <v>52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75" hidden="false" customHeight="true" outlineLevel="0" collapsed="false">
      <c r="A35" s="24"/>
      <c r="B35" s="31" t="s">
        <v>53</v>
      </c>
      <c r="C35" s="27" t="n">
        <v>1</v>
      </c>
      <c r="D35" s="37"/>
      <c r="E35" s="29" t="n">
        <f aca="false">C35*D35</f>
        <v>0</v>
      </c>
      <c r="F35" s="36" t="n">
        <f aca="false">(E35-H35)/I35/2</f>
        <v>0</v>
      </c>
      <c r="G35" s="38" t="n">
        <v>0.1</v>
      </c>
      <c r="H35" s="39" t="n">
        <f aca="false">E35*G35</f>
        <v>0</v>
      </c>
      <c r="I35" s="40" t="n">
        <f aca="false">10*12</f>
        <v>120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2.75" hidden="false" customHeight="true" outlineLevel="0" collapsed="false">
      <c r="A36" s="24"/>
      <c r="B36" s="41" t="s">
        <v>54</v>
      </c>
      <c r="C36" s="27" t="n">
        <v>1</v>
      </c>
      <c r="D36" s="37"/>
      <c r="E36" s="29" t="n">
        <f aca="false">C36*D36</f>
        <v>0</v>
      </c>
      <c r="F36" s="36" t="n">
        <f aca="false">(E36-H36)/I36/2</f>
        <v>0</v>
      </c>
      <c r="G36" s="38" t="n">
        <v>0.1</v>
      </c>
      <c r="H36" s="39" t="n">
        <f aca="false">E36*G36</f>
        <v>0</v>
      </c>
      <c r="I36" s="40" t="n">
        <f aca="false">10*12</f>
        <v>120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customFormat="false" ht="12.75" hidden="false" customHeight="true" outlineLevel="0" collapsed="false">
      <c r="A37" s="24"/>
      <c r="B37" s="31" t="s">
        <v>55</v>
      </c>
      <c r="C37" s="27" t="n">
        <v>2</v>
      </c>
      <c r="D37" s="37"/>
      <c r="E37" s="29" t="n">
        <f aca="false">C37*D37</f>
        <v>0</v>
      </c>
      <c r="F37" s="36" t="n">
        <f aca="false">(E37-H37)/I37/4</f>
        <v>0</v>
      </c>
      <c r="G37" s="38" t="n">
        <v>0.1</v>
      </c>
      <c r="H37" s="39" t="n">
        <f aca="false">E37*G37</f>
        <v>0</v>
      </c>
      <c r="I37" s="40" t="n">
        <f aca="false">15*12</f>
        <v>180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customFormat="false" ht="12.75" hidden="false" customHeight="true" outlineLevel="0" collapsed="false">
      <c r="A38" s="24"/>
      <c r="B38" s="42" t="s">
        <v>56</v>
      </c>
      <c r="C38" s="27" t="n">
        <v>1</v>
      </c>
      <c r="D38" s="37"/>
      <c r="E38" s="29" t="n">
        <f aca="false">C38*D38</f>
        <v>0</v>
      </c>
      <c r="F38" s="36" t="n">
        <f aca="false">(E38-H38)/I38/4</f>
        <v>0</v>
      </c>
      <c r="G38" s="38" t="n">
        <v>0.1</v>
      </c>
      <c r="H38" s="39" t="n">
        <f aca="false">E38*G38</f>
        <v>0</v>
      </c>
      <c r="I38" s="43" t="n">
        <f aca="false">15*12</f>
        <v>180</v>
      </c>
    </row>
    <row r="39" customFormat="false" ht="12.75" hidden="false" customHeight="true" outlineLevel="0" collapsed="false">
      <c r="A39" s="24"/>
      <c r="B39" s="34" t="s">
        <v>36</v>
      </c>
      <c r="C39" s="34"/>
      <c r="D39" s="34"/>
      <c r="E39" s="34"/>
      <c r="F39" s="35" t="n">
        <f aca="false">SUM(F35:F38)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2.75" hidden="false" customHeight="true" outlineLevel="0" collapsed="false">
      <c r="A40" s="44"/>
      <c r="B40" s="44"/>
      <c r="C40" s="44"/>
      <c r="D40" s="44"/>
      <c r="E40" s="44"/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2.75" hidden="false" customHeight="true" outlineLevel="0" collapsed="false">
      <c r="A41" s="45"/>
      <c r="B41" s="2"/>
      <c r="C41" s="2"/>
      <c r="D41" s="2"/>
      <c r="E41" s="2"/>
      <c r="F41" s="4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2.75" hidden="false" customHeight="true" outlineLevel="0" collapsed="false">
      <c r="A42" s="45" t="s">
        <v>57</v>
      </c>
      <c r="B42" s="2"/>
      <c r="C42" s="2"/>
      <c r="D42" s="2"/>
      <c r="E42" s="2"/>
      <c r="F42" s="4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2.75" hidden="false" customHeight="true" outlineLevel="0" collapsed="false">
      <c r="A43" s="45"/>
      <c r="B43" s="2"/>
      <c r="C43" s="2"/>
      <c r="D43" s="2"/>
      <c r="E43" s="2"/>
      <c r="F43" s="4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2.75" hidden="false" customHeight="true" outlineLevel="0" collapsed="false">
      <c r="A44" s="45"/>
      <c r="B44" s="2"/>
      <c r="C44" s="2"/>
      <c r="D44" s="2"/>
      <c r="E44" s="2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2.75" hidden="false" customHeight="true" outlineLevel="0" collapsed="false">
      <c r="A45" s="45"/>
      <c r="B45" s="2"/>
      <c r="C45" s="2"/>
      <c r="D45" s="2"/>
      <c r="E45" s="2"/>
      <c r="F45" s="4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2.75" hidden="false" customHeight="true" outlineLevel="0" collapsed="false">
      <c r="A46" s="45"/>
      <c r="B46" s="2"/>
      <c r="C46" s="2"/>
      <c r="D46" s="2"/>
      <c r="E46" s="2"/>
      <c r="F46" s="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2.75" hidden="false" customHeight="true" outlineLevel="0" collapsed="false">
      <c r="A47" s="45"/>
      <c r="B47" s="2"/>
      <c r="C47" s="2"/>
      <c r="D47" s="2"/>
      <c r="E47" s="2"/>
      <c r="F47" s="4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2.75" hidden="false" customHeight="true" outlineLevel="0" collapsed="false">
      <c r="A48" s="45"/>
      <c r="B48" s="2"/>
      <c r="C48" s="2"/>
      <c r="D48" s="2"/>
      <c r="E48" s="2"/>
      <c r="F48" s="4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2.75" hidden="false" customHeight="true" outlineLevel="0" collapsed="false">
      <c r="A49" s="45"/>
      <c r="B49" s="2"/>
      <c r="C49" s="2"/>
      <c r="D49" s="2"/>
      <c r="E49" s="2"/>
      <c r="F49" s="4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2.75" hidden="false" customHeight="true" outlineLevel="0" collapsed="false">
      <c r="A50" s="45"/>
      <c r="B50" s="2"/>
      <c r="C50" s="2"/>
      <c r="D50" s="2"/>
      <c r="E50" s="2"/>
      <c r="F50" s="4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2.75" hidden="false" customHeight="true" outlineLevel="0" collapsed="false">
      <c r="A51" s="45"/>
      <c r="B51" s="2"/>
      <c r="C51" s="2"/>
      <c r="D51" s="2"/>
      <c r="E51" s="2"/>
      <c r="F51" s="4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2.75" hidden="false" customHeight="true" outlineLevel="0" collapsed="false">
      <c r="A52" s="45"/>
      <c r="B52" s="2"/>
      <c r="C52" s="2"/>
      <c r="D52" s="2"/>
      <c r="E52" s="2"/>
      <c r="F52" s="4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2.75" hidden="false" customHeight="true" outlineLevel="0" collapsed="false">
      <c r="A53" s="45"/>
      <c r="B53" s="2"/>
      <c r="C53" s="2"/>
      <c r="D53" s="2"/>
      <c r="E53" s="2"/>
      <c r="F53" s="4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2.75" hidden="false" customHeight="true" outlineLevel="0" collapsed="false">
      <c r="A54" s="45"/>
      <c r="B54" s="2"/>
      <c r="C54" s="2"/>
      <c r="D54" s="2"/>
      <c r="E54" s="2"/>
      <c r="F54" s="4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2.75" hidden="false" customHeight="true" outlineLevel="0" collapsed="false">
      <c r="A55" s="45"/>
      <c r="B55" s="2"/>
      <c r="C55" s="2"/>
      <c r="D55" s="2"/>
      <c r="E55" s="2"/>
      <c r="F55" s="4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2.75" hidden="false" customHeight="true" outlineLevel="0" collapsed="false">
      <c r="A56" s="45"/>
      <c r="B56" s="2"/>
      <c r="C56" s="2"/>
      <c r="D56" s="2"/>
      <c r="E56" s="2"/>
      <c r="F56" s="4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2.75" hidden="false" customHeight="true" outlineLevel="0" collapsed="false">
      <c r="A57" s="45"/>
      <c r="B57" s="2"/>
      <c r="C57" s="2"/>
      <c r="D57" s="2"/>
      <c r="E57" s="2"/>
      <c r="F57" s="4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2.75" hidden="false" customHeight="true" outlineLevel="0" collapsed="false">
      <c r="A58" s="45"/>
      <c r="B58" s="2"/>
      <c r="C58" s="2"/>
      <c r="D58" s="2"/>
      <c r="E58" s="2"/>
      <c r="F58" s="4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2.75" hidden="false" customHeight="true" outlineLevel="0" collapsed="false">
      <c r="A59" s="45"/>
      <c r="B59" s="2"/>
      <c r="C59" s="2"/>
      <c r="D59" s="2"/>
      <c r="E59" s="2"/>
      <c r="F59" s="4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2.75" hidden="false" customHeight="true" outlineLevel="0" collapsed="false">
      <c r="A60" s="45"/>
      <c r="B60" s="2"/>
      <c r="C60" s="2"/>
      <c r="D60" s="2"/>
      <c r="E60" s="2"/>
      <c r="F60" s="4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2.75" hidden="false" customHeight="true" outlineLevel="0" collapsed="false">
      <c r="A61" s="45"/>
      <c r="B61" s="2"/>
      <c r="C61" s="2"/>
      <c r="D61" s="2"/>
      <c r="E61" s="2"/>
      <c r="F61" s="4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2.75" hidden="false" customHeight="true" outlineLevel="0" collapsed="false">
      <c r="A62" s="45"/>
      <c r="B62" s="2"/>
      <c r="C62" s="2"/>
      <c r="D62" s="2"/>
      <c r="E62" s="2"/>
      <c r="F62" s="4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2.75" hidden="false" customHeight="true" outlineLevel="0" collapsed="false">
      <c r="A63" s="45"/>
      <c r="B63" s="2"/>
      <c r="C63" s="2"/>
      <c r="D63" s="2"/>
      <c r="E63" s="2"/>
      <c r="F63" s="4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2.75" hidden="false" customHeight="true" outlineLevel="0" collapsed="false">
      <c r="A64" s="45"/>
      <c r="B64" s="2"/>
      <c r="C64" s="2"/>
      <c r="D64" s="2"/>
      <c r="E64" s="2"/>
      <c r="F64" s="4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2.75" hidden="false" customHeight="true" outlineLevel="0" collapsed="false">
      <c r="A65" s="45"/>
      <c r="B65" s="2"/>
      <c r="C65" s="2"/>
      <c r="D65" s="2"/>
      <c r="E65" s="2"/>
      <c r="F65" s="4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2.75" hidden="false" customHeight="true" outlineLevel="0" collapsed="false">
      <c r="A66" s="45"/>
      <c r="B66" s="2"/>
      <c r="C66" s="2"/>
      <c r="D66" s="2"/>
      <c r="E66" s="2"/>
      <c r="F66" s="4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2.75" hidden="false" customHeight="true" outlineLevel="0" collapsed="false">
      <c r="A67" s="45"/>
      <c r="B67" s="2"/>
      <c r="C67" s="2"/>
      <c r="D67" s="2"/>
      <c r="E67" s="2"/>
      <c r="F67" s="4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2.75" hidden="false" customHeight="true" outlineLevel="0" collapsed="false">
      <c r="A68" s="45"/>
      <c r="B68" s="2"/>
      <c r="C68" s="2"/>
      <c r="D68" s="2"/>
      <c r="E68" s="2"/>
      <c r="F68" s="4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2.75" hidden="false" customHeight="true" outlineLevel="0" collapsed="false">
      <c r="A69" s="45"/>
      <c r="B69" s="2"/>
      <c r="C69" s="2"/>
      <c r="D69" s="2"/>
      <c r="E69" s="2"/>
      <c r="F69" s="4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2.75" hidden="false" customHeight="true" outlineLevel="0" collapsed="false">
      <c r="A70" s="45"/>
      <c r="B70" s="2"/>
      <c r="C70" s="2"/>
      <c r="D70" s="2"/>
      <c r="E70" s="2"/>
      <c r="F70" s="4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2.75" hidden="false" customHeight="true" outlineLevel="0" collapsed="false">
      <c r="A71" s="45"/>
      <c r="B71" s="2"/>
      <c r="C71" s="2"/>
      <c r="D71" s="2"/>
      <c r="E71" s="2"/>
      <c r="F71" s="4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2.75" hidden="false" customHeight="true" outlineLevel="0" collapsed="false">
      <c r="A72" s="45"/>
      <c r="B72" s="2"/>
      <c r="C72" s="2"/>
      <c r="D72" s="2"/>
      <c r="E72" s="2"/>
      <c r="F72" s="4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2.75" hidden="false" customHeight="true" outlineLevel="0" collapsed="false">
      <c r="A73" s="45"/>
      <c r="B73" s="2"/>
      <c r="C73" s="2"/>
      <c r="D73" s="2"/>
      <c r="E73" s="2"/>
      <c r="F73" s="4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2.75" hidden="false" customHeight="true" outlineLevel="0" collapsed="false">
      <c r="A74" s="45"/>
      <c r="B74" s="2"/>
      <c r="C74" s="2"/>
      <c r="D74" s="2"/>
      <c r="E74" s="2"/>
      <c r="F74" s="4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2.75" hidden="false" customHeight="true" outlineLevel="0" collapsed="false">
      <c r="A75" s="45"/>
      <c r="B75" s="2"/>
      <c r="C75" s="2"/>
      <c r="D75" s="2"/>
      <c r="E75" s="2"/>
      <c r="F75" s="4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2.75" hidden="false" customHeight="true" outlineLevel="0" collapsed="false">
      <c r="A76" s="45"/>
      <c r="B76" s="2"/>
      <c r="C76" s="2"/>
      <c r="D76" s="2"/>
      <c r="E76" s="2"/>
      <c r="F76" s="4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2.75" hidden="false" customHeight="true" outlineLevel="0" collapsed="false">
      <c r="A77" s="45"/>
      <c r="B77" s="2"/>
      <c r="C77" s="2"/>
      <c r="D77" s="2"/>
      <c r="E77" s="2"/>
      <c r="F77" s="4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2.75" hidden="false" customHeight="true" outlineLevel="0" collapsed="false">
      <c r="A78" s="45"/>
      <c r="B78" s="2"/>
      <c r="C78" s="2"/>
      <c r="D78" s="2"/>
      <c r="E78" s="2"/>
      <c r="F78" s="4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2.75" hidden="false" customHeight="true" outlineLevel="0" collapsed="false">
      <c r="A79" s="45"/>
      <c r="B79" s="2"/>
      <c r="C79" s="2"/>
      <c r="D79" s="2"/>
      <c r="E79" s="2"/>
      <c r="F79" s="4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2.75" hidden="false" customHeight="true" outlineLevel="0" collapsed="false">
      <c r="A80" s="45"/>
      <c r="B80" s="2"/>
      <c r="C80" s="2"/>
      <c r="D80" s="2"/>
      <c r="E80" s="2"/>
      <c r="F80" s="4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2.75" hidden="false" customHeight="true" outlineLevel="0" collapsed="false">
      <c r="A81" s="45"/>
      <c r="B81" s="2"/>
      <c r="C81" s="2"/>
      <c r="D81" s="2"/>
      <c r="E81" s="2"/>
      <c r="F81" s="4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2.75" hidden="false" customHeight="true" outlineLevel="0" collapsed="false">
      <c r="A82" s="45"/>
      <c r="B82" s="2"/>
      <c r="C82" s="2"/>
      <c r="D82" s="2"/>
      <c r="E82" s="2"/>
      <c r="F82" s="4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2.75" hidden="false" customHeight="true" outlineLevel="0" collapsed="false">
      <c r="A83" s="45"/>
      <c r="B83" s="2"/>
      <c r="C83" s="2"/>
      <c r="D83" s="2"/>
      <c r="E83" s="2"/>
      <c r="F83" s="4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2.75" hidden="false" customHeight="true" outlineLevel="0" collapsed="false">
      <c r="A84" s="45"/>
      <c r="B84" s="2"/>
      <c r="C84" s="2"/>
      <c r="D84" s="2"/>
      <c r="E84" s="2"/>
      <c r="F84" s="4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2.75" hidden="false" customHeight="true" outlineLevel="0" collapsed="false">
      <c r="A85" s="45"/>
      <c r="B85" s="2"/>
      <c r="C85" s="2"/>
      <c r="D85" s="2"/>
      <c r="E85" s="2"/>
      <c r="F85" s="4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2.75" hidden="false" customHeight="true" outlineLevel="0" collapsed="false">
      <c r="A86" s="45"/>
      <c r="B86" s="2"/>
      <c r="C86" s="2"/>
      <c r="D86" s="2"/>
      <c r="E86" s="2"/>
      <c r="F86" s="4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2.75" hidden="false" customHeight="true" outlineLevel="0" collapsed="false">
      <c r="A87" s="45"/>
      <c r="B87" s="2"/>
      <c r="C87" s="2"/>
      <c r="D87" s="2"/>
      <c r="E87" s="2"/>
      <c r="F87" s="4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2.75" hidden="false" customHeight="true" outlineLevel="0" collapsed="false">
      <c r="A88" s="45"/>
      <c r="B88" s="2"/>
      <c r="C88" s="2"/>
      <c r="D88" s="2"/>
      <c r="E88" s="2"/>
      <c r="F88" s="4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2.75" hidden="false" customHeight="true" outlineLevel="0" collapsed="false">
      <c r="A89" s="45"/>
      <c r="B89" s="2"/>
      <c r="C89" s="2"/>
      <c r="D89" s="2"/>
      <c r="E89" s="2"/>
      <c r="F89" s="4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2.75" hidden="false" customHeight="true" outlineLevel="0" collapsed="false">
      <c r="A90" s="45"/>
      <c r="B90" s="2"/>
      <c r="C90" s="2"/>
      <c r="D90" s="2"/>
      <c r="E90" s="2"/>
      <c r="F90" s="4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2.75" hidden="false" customHeight="true" outlineLevel="0" collapsed="false">
      <c r="A91" s="45"/>
      <c r="B91" s="2"/>
      <c r="C91" s="2"/>
      <c r="D91" s="2"/>
      <c r="E91" s="2"/>
      <c r="F91" s="4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2.75" hidden="false" customHeight="true" outlineLevel="0" collapsed="false">
      <c r="A92" s="45"/>
      <c r="B92" s="2"/>
      <c r="C92" s="2"/>
      <c r="D92" s="2"/>
      <c r="E92" s="2"/>
      <c r="F92" s="4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2.75" hidden="false" customHeight="true" outlineLevel="0" collapsed="false">
      <c r="A93" s="45"/>
      <c r="B93" s="2"/>
      <c r="C93" s="2"/>
      <c r="D93" s="2"/>
      <c r="E93" s="2"/>
      <c r="F93" s="4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2.75" hidden="false" customHeight="true" outlineLevel="0" collapsed="false">
      <c r="A94" s="45"/>
      <c r="B94" s="2"/>
      <c r="C94" s="2"/>
      <c r="D94" s="2"/>
      <c r="E94" s="2"/>
      <c r="F94" s="4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2.75" hidden="false" customHeight="true" outlineLevel="0" collapsed="false">
      <c r="A95" s="45"/>
      <c r="B95" s="2"/>
      <c r="C95" s="2"/>
      <c r="D95" s="2"/>
      <c r="E95" s="2"/>
      <c r="F95" s="4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2.75" hidden="false" customHeight="true" outlineLevel="0" collapsed="false">
      <c r="A96" s="45"/>
      <c r="B96" s="2"/>
      <c r="C96" s="2"/>
      <c r="D96" s="2"/>
      <c r="E96" s="2"/>
      <c r="F96" s="4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2.75" hidden="false" customHeight="true" outlineLevel="0" collapsed="false">
      <c r="A97" s="45"/>
      <c r="B97" s="2"/>
      <c r="C97" s="2"/>
      <c r="D97" s="2"/>
      <c r="E97" s="2"/>
      <c r="F97" s="4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2.75" hidden="false" customHeight="true" outlineLevel="0" collapsed="false">
      <c r="A98" s="45"/>
      <c r="B98" s="2"/>
      <c r="C98" s="2"/>
      <c r="D98" s="2"/>
      <c r="E98" s="2"/>
      <c r="F98" s="4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2.75" hidden="false" customHeight="true" outlineLevel="0" collapsed="false">
      <c r="A99" s="45"/>
      <c r="B99" s="2"/>
      <c r="C99" s="2"/>
      <c r="D99" s="2"/>
      <c r="E99" s="2"/>
      <c r="F99" s="4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2.75" hidden="false" customHeight="true" outlineLevel="0" collapsed="false">
      <c r="A100" s="45"/>
      <c r="B100" s="2"/>
      <c r="C100" s="2"/>
      <c r="D100" s="2"/>
      <c r="E100" s="2"/>
      <c r="F100" s="4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2.75" hidden="false" customHeight="true" outlineLevel="0" collapsed="false">
      <c r="A101" s="45"/>
      <c r="B101" s="2"/>
      <c r="C101" s="2"/>
      <c r="D101" s="2"/>
      <c r="E101" s="2"/>
      <c r="F101" s="4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2.75" hidden="false" customHeight="true" outlineLevel="0" collapsed="false">
      <c r="A102" s="45"/>
      <c r="B102" s="2"/>
      <c r="C102" s="2"/>
      <c r="D102" s="2"/>
      <c r="E102" s="2"/>
      <c r="F102" s="4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2.75" hidden="false" customHeight="true" outlineLevel="0" collapsed="false">
      <c r="A103" s="45"/>
      <c r="B103" s="2"/>
      <c r="C103" s="2"/>
      <c r="D103" s="2"/>
      <c r="E103" s="2"/>
      <c r="F103" s="4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2.75" hidden="false" customHeight="true" outlineLevel="0" collapsed="false">
      <c r="A104" s="45"/>
      <c r="B104" s="2"/>
      <c r="C104" s="2"/>
      <c r="D104" s="2"/>
      <c r="E104" s="2"/>
      <c r="F104" s="4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2.75" hidden="false" customHeight="true" outlineLevel="0" collapsed="false">
      <c r="A105" s="45"/>
      <c r="B105" s="2"/>
      <c r="C105" s="2"/>
      <c r="D105" s="2"/>
      <c r="E105" s="2"/>
      <c r="F105" s="4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2.75" hidden="false" customHeight="true" outlineLevel="0" collapsed="false">
      <c r="A106" s="45"/>
      <c r="B106" s="2"/>
      <c r="C106" s="2"/>
      <c r="D106" s="2"/>
      <c r="E106" s="2"/>
      <c r="F106" s="4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2.75" hidden="false" customHeight="true" outlineLevel="0" collapsed="false">
      <c r="A107" s="45"/>
      <c r="B107" s="2"/>
      <c r="C107" s="2"/>
      <c r="D107" s="2"/>
      <c r="E107" s="2"/>
      <c r="F107" s="4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2.75" hidden="false" customHeight="true" outlineLevel="0" collapsed="false">
      <c r="A108" s="45"/>
      <c r="B108" s="2"/>
      <c r="C108" s="2"/>
      <c r="D108" s="2"/>
      <c r="E108" s="2"/>
      <c r="F108" s="4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2.75" hidden="false" customHeight="true" outlineLevel="0" collapsed="false">
      <c r="A109" s="45"/>
      <c r="B109" s="2"/>
      <c r="C109" s="2"/>
      <c r="D109" s="2"/>
      <c r="E109" s="2"/>
      <c r="F109" s="4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2.75" hidden="false" customHeight="true" outlineLevel="0" collapsed="false">
      <c r="A110" s="45"/>
      <c r="B110" s="2"/>
      <c r="C110" s="2"/>
      <c r="D110" s="2"/>
      <c r="E110" s="2"/>
      <c r="F110" s="4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2.75" hidden="false" customHeight="true" outlineLevel="0" collapsed="false">
      <c r="A111" s="45"/>
      <c r="B111" s="2"/>
      <c r="C111" s="2"/>
      <c r="D111" s="2"/>
      <c r="E111" s="2"/>
      <c r="F111" s="4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2.75" hidden="false" customHeight="true" outlineLevel="0" collapsed="false">
      <c r="A112" s="45"/>
      <c r="B112" s="2"/>
      <c r="C112" s="2"/>
      <c r="D112" s="2"/>
      <c r="E112" s="2"/>
      <c r="F112" s="4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2.75" hidden="false" customHeight="true" outlineLevel="0" collapsed="false">
      <c r="A113" s="45"/>
      <c r="B113" s="2"/>
      <c r="C113" s="2"/>
      <c r="D113" s="2"/>
      <c r="E113" s="2"/>
      <c r="F113" s="4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2.75" hidden="false" customHeight="true" outlineLevel="0" collapsed="false">
      <c r="A114" s="45"/>
      <c r="B114" s="2"/>
      <c r="C114" s="2"/>
      <c r="D114" s="2"/>
      <c r="E114" s="2"/>
      <c r="F114" s="4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2.75" hidden="false" customHeight="true" outlineLevel="0" collapsed="false">
      <c r="A115" s="45"/>
      <c r="B115" s="2"/>
      <c r="C115" s="2"/>
      <c r="D115" s="2"/>
      <c r="E115" s="2"/>
      <c r="F115" s="4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2.75" hidden="false" customHeight="true" outlineLevel="0" collapsed="false">
      <c r="A116" s="45"/>
      <c r="B116" s="2"/>
      <c r="C116" s="2"/>
      <c r="D116" s="2"/>
      <c r="E116" s="2"/>
      <c r="F116" s="4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2.75" hidden="false" customHeight="true" outlineLevel="0" collapsed="false">
      <c r="A117" s="45"/>
      <c r="B117" s="2"/>
      <c r="C117" s="2"/>
      <c r="D117" s="2"/>
      <c r="E117" s="2"/>
      <c r="F117" s="4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2.75" hidden="false" customHeight="true" outlineLevel="0" collapsed="false">
      <c r="A118" s="45"/>
      <c r="B118" s="2"/>
      <c r="C118" s="2"/>
      <c r="D118" s="2"/>
      <c r="E118" s="2"/>
      <c r="F118" s="4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2.75" hidden="false" customHeight="true" outlineLevel="0" collapsed="false">
      <c r="A119" s="45"/>
      <c r="B119" s="2"/>
      <c r="C119" s="2"/>
      <c r="D119" s="2"/>
      <c r="E119" s="2"/>
      <c r="F119" s="4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2.75" hidden="false" customHeight="true" outlineLevel="0" collapsed="false">
      <c r="A120" s="45"/>
      <c r="B120" s="2"/>
      <c r="C120" s="2"/>
      <c r="D120" s="2"/>
      <c r="E120" s="2"/>
      <c r="F120" s="4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2.75" hidden="false" customHeight="true" outlineLevel="0" collapsed="false">
      <c r="A121" s="45"/>
      <c r="B121" s="2"/>
      <c r="C121" s="2"/>
      <c r="D121" s="2"/>
      <c r="E121" s="2"/>
      <c r="F121" s="4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2.75" hidden="false" customHeight="true" outlineLevel="0" collapsed="false">
      <c r="A122" s="45"/>
      <c r="B122" s="2"/>
      <c r="C122" s="2"/>
      <c r="D122" s="2"/>
      <c r="E122" s="2"/>
      <c r="F122" s="4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2.75" hidden="false" customHeight="true" outlineLevel="0" collapsed="false">
      <c r="A123" s="45"/>
      <c r="B123" s="2"/>
      <c r="C123" s="2"/>
      <c r="D123" s="2"/>
      <c r="E123" s="2"/>
      <c r="F123" s="4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2.75" hidden="false" customHeight="true" outlineLevel="0" collapsed="false">
      <c r="A124" s="45"/>
      <c r="B124" s="2"/>
      <c r="C124" s="2"/>
      <c r="D124" s="2"/>
      <c r="E124" s="2"/>
      <c r="F124" s="4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2.75" hidden="false" customHeight="true" outlineLevel="0" collapsed="false">
      <c r="A125" s="45"/>
      <c r="B125" s="2"/>
      <c r="C125" s="2"/>
      <c r="D125" s="2"/>
      <c r="E125" s="2"/>
      <c r="F125" s="4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2.75" hidden="false" customHeight="true" outlineLevel="0" collapsed="false">
      <c r="A126" s="45"/>
      <c r="B126" s="2"/>
      <c r="C126" s="2"/>
      <c r="D126" s="2"/>
      <c r="E126" s="2"/>
      <c r="F126" s="4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2.75" hidden="false" customHeight="true" outlineLevel="0" collapsed="false">
      <c r="A127" s="45"/>
      <c r="B127" s="2"/>
      <c r="C127" s="2"/>
      <c r="D127" s="2"/>
      <c r="E127" s="2"/>
      <c r="F127" s="4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2.75" hidden="false" customHeight="true" outlineLevel="0" collapsed="false">
      <c r="A128" s="45"/>
      <c r="B128" s="2"/>
      <c r="C128" s="2"/>
      <c r="D128" s="2"/>
      <c r="E128" s="2"/>
      <c r="F128" s="4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2.75" hidden="false" customHeight="true" outlineLevel="0" collapsed="false">
      <c r="A129" s="45"/>
      <c r="B129" s="2"/>
      <c r="C129" s="2"/>
      <c r="D129" s="2"/>
      <c r="E129" s="2"/>
      <c r="F129" s="4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2.75" hidden="false" customHeight="true" outlineLevel="0" collapsed="false">
      <c r="A130" s="45"/>
      <c r="B130" s="2"/>
      <c r="C130" s="2"/>
      <c r="D130" s="2"/>
      <c r="E130" s="2"/>
      <c r="F130" s="4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2.75" hidden="false" customHeight="true" outlineLevel="0" collapsed="false">
      <c r="A131" s="45"/>
      <c r="B131" s="2"/>
      <c r="C131" s="2"/>
      <c r="D131" s="2"/>
      <c r="E131" s="2"/>
      <c r="F131" s="4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2.75" hidden="false" customHeight="true" outlineLevel="0" collapsed="false">
      <c r="A132" s="45"/>
      <c r="B132" s="2"/>
      <c r="C132" s="2"/>
      <c r="D132" s="2"/>
      <c r="E132" s="2"/>
      <c r="F132" s="4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2.75" hidden="false" customHeight="true" outlineLevel="0" collapsed="false">
      <c r="A133" s="45"/>
      <c r="B133" s="2"/>
      <c r="C133" s="2"/>
      <c r="D133" s="2"/>
      <c r="E133" s="2"/>
      <c r="F133" s="4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2.75" hidden="false" customHeight="true" outlineLevel="0" collapsed="false">
      <c r="A134" s="45"/>
      <c r="B134" s="2"/>
      <c r="C134" s="2"/>
      <c r="D134" s="2"/>
      <c r="E134" s="2"/>
      <c r="F134" s="4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2.75" hidden="false" customHeight="true" outlineLevel="0" collapsed="false">
      <c r="A135" s="45"/>
      <c r="B135" s="2"/>
      <c r="C135" s="2"/>
      <c r="D135" s="2"/>
      <c r="E135" s="2"/>
      <c r="F135" s="4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2.75" hidden="false" customHeight="true" outlineLevel="0" collapsed="false">
      <c r="A136" s="45"/>
      <c r="B136" s="2"/>
      <c r="C136" s="2"/>
      <c r="D136" s="2"/>
      <c r="E136" s="2"/>
      <c r="F136" s="4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2.75" hidden="false" customHeight="true" outlineLevel="0" collapsed="false">
      <c r="A137" s="45"/>
      <c r="B137" s="2"/>
      <c r="C137" s="2"/>
      <c r="D137" s="2"/>
      <c r="E137" s="2"/>
      <c r="F137" s="4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2.75" hidden="false" customHeight="true" outlineLevel="0" collapsed="false">
      <c r="A138" s="45"/>
      <c r="B138" s="2"/>
      <c r="C138" s="2"/>
      <c r="D138" s="2"/>
      <c r="E138" s="2"/>
      <c r="F138" s="4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2.75" hidden="false" customHeight="true" outlineLevel="0" collapsed="false">
      <c r="A139" s="45"/>
      <c r="B139" s="2"/>
      <c r="C139" s="2"/>
      <c r="D139" s="2"/>
      <c r="E139" s="2"/>
      <c r="F139" s="4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2.75" hidden="false" customHeight="true" outlineLevel="0" collapsed="false">
      <c r="A140" s="45"/>
      <c r="B140" s="2"/>
      <c r="C140" s="2"/>
      <c r="D140" s="2"/>
      <c r="E140" s="2"/>
      <c r="F140" s="4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2.75" hidden="false" customHeight="true" outlineLevel="0" collapsed="false">
      <c r="A141" s="45"/>
      <c r="B141" s="2"/>
      <c r="C141" s="2"/>
      <c r="D141" s="2"/>
      <c r="E141" s="2"/>
      <c r="F141" s="4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2.75" hidden="false" customHeight="true" outlineLevel="0" collapsed="false">
      <c r="A142" s="45"/>
      <c r="B142" s="2"/>
      <c r="C142" s="2"/>
      <c r="D142" s="2"/>
      <c r="E142" s="2"/>
      <c r="F142" s="4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2.75" hidden="false" customHeight="true" outlineLevel="0" collapsed="false">
      <c r="A143" s="45"/>
      <c r="B143" s="2"/>
      <c r="C143" s="2"/>
      <c r="D143" s="2"/>
      <c r="E143" s="2"/>
      <c r="F143" s="4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2.75" hidden="false" customHeight="true" outlineLevel="0" collapsed="false">
      <c r="A144" s="45"/>
      <c r="B144" s="2"/>
      <c r="C144" s="2"/>
      <c r="D144" s="2"/>
      <c r="E144" s="2"/>
      <c r="F144" s="4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2.75" hidden="false" customHeight="true" outlineLevel="0" collapsed="false">
      <c r="A145" s="45"/>
      <c r="B145" s="2"/>
      <c r="C145" s="2"/>
      <c r="D145" s="2"/>
      <c r="E145" s="2"/>
      <c r="F145" s="4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2.75" hidden="false" customHeight="true" outlineLevel="0" collapsed="false">
      <c r="A146" s="45"/>
      <c r="B146" s="2"/>
      <c r="C146" s="2"/>
      <c r="D146" s="2"/>
      <c r="E146" s="2"/>
      <c r="F146" s="4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2.75" hidden="false" customHeight="true" outlineLevel="0" collapsed="false">
      <c r="A147" s="45"/>
      <c r="B147" s="2"/>
      <c r="C147" s="2"/>
      <c r="D147" s="2"/>
      <c r="E147" s="2"/>
      <c r="F147" s="4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2.75" hidden="false" customHeight="true" outlineLevel="0" collapsed="false">
      <c r="A148" s="45"/>
      <c r="B148" s="2"/>
      <c r="C148" s="2"/>
      <c r="D148" s="2"/>
      <c r="E148" s="2"/>
      <c r="F148" s="4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2.75" hidden="false" customHeight="true" outlineLevel="0" collapsed="false">
      <c r="A149" s="45"/>
      <c r="B149" s="2"/>
      <c r="C149" s="2"/>
      <c r="D149" s="2"/>
      <c r="E149" s="2"/>
      <c r="F149" s="4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2.75" hidden="false" customHeight="true" outlineLevel="0" collapsed="false">
      <c r="A150" s="45"/>
      <c r="B150" s="2"/>
      <c r="C150" s="2"/>
      <c r="D150" s="2"/>
      <c r="E150" s="2"/>
      <c r="F150" s="4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2.75" hidden="false" customHeight="true" outlineLevel="0" collapsed="false">
      <c r="A151" s="45"/>
      <c r="B151" s="2"/>
      <c r="C151" s="2"/>
      <c r="D151" s="2"/>
      <c r="E151" s="2"/>
      <c r="F151" s="4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2.75" hidden="false" customHeight="true" outlineLevel="0" collapsed="false">
      <c r="A152" s="45"/>
      <c r="B152" s="2"/>
      <c r="C152" s="2"/>
      <c r="D152" s="2"/>
      <c r="E152" s="2"/>
      <c r="F152" s="4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2.75" hidden="false" customHeight="true" outlineLevel="0" collapsed="false">
      <c r="A153" s="45"/>
      <c r="B153" s="2"/>
      <c r="C153" s="2"/>
      <c r="D153" s="2"/>
      <c r="E153" s="2"/>
      <c r="F153" s="4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2.75" hidden="false" customHeight="true" outlineLevel="0" collapsed="false">
      <c r="A154" s="45"/>
      <c r="B154" s="2"/>
      <c r="C154" s="2"/>
      <c r="D154" s="2"/>
      <c r="E154" s="2"/>
      <c r="F154" s="4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2.75" hidden="false" customHeight="true" outlineLevel="0" collapsed="false">
      <c r="A155" s="45"/>
      <c r="B155" s="2"/>
      <c r="C155" s="2"/>
      <c r="D155" s="2"/>
      <c r="E155" s="2"/>
      <c r="F155" s="4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2.75" hidden="false" customHeight="true" outlineLevel="0" collapsed="false">
      <c r="A156" s="45"/>
      <c r="B156" s="2"/>
      <c r="C156" s="2"/>
      <c r="D156" s="2"/>
      <c r="E156" s="2"/>
      <c r="F156" s="4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2.75" hidden="false" customHeight="true" outlineLevel="0" collapsed="false">
      <c r="A157" s="45"/>
      <c r="B157" s="2"/>
      <c r="C157" s="2"/>
      <c r="D157" s="2"/>
      <c r="E157" s="2"/>
      <c r="F157" s="4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2.75" hidden="false" customHeight="true" outlineLevel="0" collapsed="false">
      <c r="A158" s="45"/>
      <c r="B158" s="2"/>
      <c r="C158" s="2"/>
      <c r="D158" s="2"/>
      <c r="E158" s="2"/>
      <c r="F158" s="4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2.75" hidden="false" customHeight="true" outlineLevel="0" collapsed="false">
      <c r="A159" s="45"/>
      <c r="B159" s="2"/>
      <c r="C159" s="2"/>
      <c r="D159" s="2"/>
      <c r="E159" s="2"/>
      <c r="F159" s="4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2.75" hidden="false" customHeight="true" outlineLevel="0" collapsed="false">
      <c r="A160" s="45"/>
      <c r="B160" s="2"/>
      <c r="C160" s="2"/>
      <c r="D160" s="2"/>
      <c r="E160" s="2"/>
      <c r="F160" s="4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2.75" hidden="false" customHeight="true" outlineLevel="0" collapsed="false">
      <c r="A161" s="45"/>
      <c r="B161" s="2"/>
      <c r="C161" s="2"/>
      <c r="D161" s="2"/>
      <c r="E161" s="2"/>
      <c r="F161" s="4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2.75" hidden="false" customHeight="true" outlineLevel="0" collapsed="false">
      <c r="A162" s="45"/>
      <c r="B162" s="2"/>
      <c r="C162" s="2"/>
      <c r="D162" s="2"/>
      <c r="E162" s="2"/>
      <c r="F162" s="4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2.75" hidden="false" customHeight="true" outlineLevel="0" collapsed="false">
      <c r="A163" s="45"/>
      <c r="B163" s="2"/>
      <c r="C163" s="2"/>
      <c r="D163" s="2"/>
      <c r="E163" s="2"/>
      <c r="F163" s="4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2.75" hidden="false" customHeight="true" outlineLevel="0" collapsed="false">
      <c r="A164" s="45"/>
      <c r="B164" s="2"/>
      <c r="C164" s="2"/>
      <c r="D164" s="2"/>
      <c r="E164" s="2"/>
      <c r="F164" s="46"/>
      <c r="G164" s="42"/>
      <c r="H164" s="42"/>
      <c r="I164" s="42"/>
      <c r="J164" s="42"/>
      <c r="K164" s="4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2.75" hidden="false" customHeight="true" outlineLevel="0" collapsed="false">
      <c r="A165" s="45"/>
      <c r="B165" s="2"/>
      <c r="C165" s="2"/>
      <c r="D165" s="2"/>
      <c r="E165" s="2"/>
      <c r="F165" s="46"/>
      <c r="G165" s="42"/>
      <c r="H165" s="42"/>
      <c r="I165" s="42"/>
      <c r="J165" s="42"/>
      <c r="K165" s="4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2.75" hidden="false" customHeight="true" outlineLevel="0" collapsed="false">
      <c r="A166" s="45"/>
      <c r="B166" s="2"/>
      <c r="C166" s="2"/>
      <c r="D166" s="2"/>
      <c r="E166" s="2"/>
      <c r="F166" s="46"/>
      <c r="G166" s="42"/>
      <c r="H166" s="42"/>
      <c r="I166" s="42"/>
      <c r="J166" s="42"/>
      <c r="K166" s="4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2.75" hidden="false" customHeight="true" outlineLevel="0" collapsed="false">
      <c r="A167" s="45"/>
      <c r="B167" s="2"/>
      <c r="C167" s="2"/>
      <c r="D167" s="2"/>
      <c r="E167" s="2"/>
      <c r="F167" s="46"/>
      <c r="G167" s="42"/>
      <c r="H167" s="42"/>
      <c r="I167" s="42"/>
      <c r="J167" s="42"/>
      <c r="K167" s="4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2.75" hidden="false" customHeight="true" outlineLevel="0" collapsed="false">
      <c r="A168" s="45"/>
      <c r="B168" s="2"/>
      <c r="C168" s="2"/>
      <c r="D168" s="2"/>
      <c r="E168" s="2"/>
      <c r="F168" s="46"/>
      <c r="G168" s="42"/>
      <c r="H168" s="42"/>
      <c r="I168" s="42"/>
      <c r="J168" s="42"/>
      <c r="K168" s="4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2.75" hidden="false" customHeight="true" outlineLevel="0" collapsed="false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customFormat="false" ht="12.75" hidden="false" customHeight="true" outlineLevel="0" collapsed="false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customFormat="false" ht="12.75" hidden="false" customHeight="true" outlineLevel="0" collapsed="false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customFormat="false" ht="12.75" hidden="false" customHeight="true" outlineLevel="0" collapsed="false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customFormat="false" ht="12.75" hidden="false" customHeight="true" outlineLevel="0" collapsed="false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customFormat="false" ht="12.75" hidden="false" customHeight="true" outlineLevel="0" collapsed="false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customFormat="false" ht="12.75" hidden="false" customHeight="true" outlineLevel="0" collapsed="false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customFormat="false" ht="12.75" hidden="false" customHeight="true" outlineLevel="0" collapsed="false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customFormat="false" ht="12.75" hidden="false" customHeight="true" outlineLevel="0" collapsed="false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customFormat="false" ht="12.75" hidden="false" customHeight="true" outlineLevel="0" collapsed="false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customFormat="false" ht="12.75" hidden="false" customHeight="true" outlineLevel="0" collapsed="false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customFormat="false" ht="12.75" hidden="false" customHeight="true" outlineLevel="0" collapsed="false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customFormat="false" ht="12.75" hidden="false" customHeight="true" outlineLevel="0" collapsed="false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customFormat="false" ht="12.75" hidden="false" customHeight="true" outlineLevel="0" collapsed="false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customFormat="false" ht="12.75" hidden="false" customHeight="true" outlineLevel="0" collapsed="false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customFormat="false" ht="12.75" hidden="false" customHeight="true" outlineLevel="0" collapsed="false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customFormat="false" ht="12.75" hidden="false" customHeight="true" outlineLevel="0" collapsed="false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customFormat="false" ht="12.75" hidden="false" customHeight="true" outlineLevel="0" collapsed="false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customFormat="false" ht="12.75" hidden="false" customHeight="true" outlineLevel="0" collapsed="false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customFormat="false" ht="12.75" hidden="false" customHeight="true" outlineLevel="0" collapsed="false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customFormat="false" ht="12.75" hidden="false" customHeight="true" outlineLevel="0" collapsed="false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customFormat="false" ht="12.75" hidden="false" customHeight="true" outlineLevel="0" collapsed="false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customFormat="false" ht="12.75" hidden="false" customHeight="true" outlineLevel="0" collapsed="false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customFormat="false" ht="12.75" hidden="false" customHeight="true" outlineLevel="0" collapsed="false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customFormat="false" ht="12.75" hidden="false" customHeight="true" outlineLevel="0" collapsed="false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customFormat="false" ht="12.75" hidden="false" customHeight="true" outlineLevel="0" collapsed="false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customFormat="false" ht="12.75" hidden="false" customHeight="true" outlineLevel="0" collapsed="false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customFormat="false" ht="12.75" hidden="false" customHeight="true" outlineLevel="0" collapsed="false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customFormat="false" ht="12.75" hidden="false" customHeight="true" outlineLevel="0" collapsed="false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customFormat="false" ht="12.75" hidden="false" customHeight="true" outlineLevel="0" collapsed="false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customFormat="false" ht="12.75" hidden="false" customHeight="true" outlineLevel="0" collapsed="false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customFormat="false" ht="12.75" hidden="false" customHeight="true" outlineLevel="0" collapsed="false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customFormat="false" ht="12.75" hidden="false" customHeight="true" outlineLevel="0" collapsed="false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customFormat="false" ht="12.75" hidden="false" customHeight="true" outlineLevel="0" collapsed="false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customFormat="false" ht="12.75" hidden="false" customHeight="true" outlineLevel="0" collapsed="false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customFormat="false" ht="12.75" hidden="false" customHeight="true" outlineLevel="0" collapsed="false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customFormat="false" ht="12.75" hidden="false" customHeight="true" outlineLevel="0" collapsed="false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customFormat="false" ht="12.75" hidden="false" customHeight="true" outlineLevel="0" collapsed="false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customFormat="false" ht="12.75" hidden="false" customHeight="true" outlineLevel="0" collapsed="false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customFormat="false" ht="12.75" hidden="false" customHeight="true" outlineLevel="0" collapsed="false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customFormat="false" ht="12.75" hidden="false" customHeight="true" outlineLevel="0" collapsed="false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customFormat="false" ht="12.75" hidden="false" customHeight="true" outlineLevel="0" collapsed="false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customFormat="false" ht="12.75" hidden="false" customHeight="true" outlineLevel="0" collapsed="false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customFormat="false" ht="12.75" hidden="false" customHeight="true" outlineLevel="0" collapsed="false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customFormat="false" ht="12.75" hidden="false" customHeight="true" outlineLevel="0" collapsed="false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customFormat="false" ht="12.75" hidden="false" customHeight="true" outlineLevel="0" collapsed="false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customFormat="false" ht="12.75" hidden="false" customHeight="true" outlineLevel="0" collapsed="false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customFormat="false" ht="12.75" hidden="false" customHeight="true" outlineLevel="0" collapsed="false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customFormat="false" ht="12.75" hidden="false" customHeight="true" outlineLevel="0" collapsed="false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customFormat="false" ht="12.75" hidden="false" customHeight="true" outlineLevel="0" collapsed="false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customFormat="false" ht="12.75" hidden="false" customHeight="true" outlineLevel="0" collapsed="false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customFormat="false" ht="12.75" hidden="false" customHeight="true" outlineLevel="0" collapsed="false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customFormat="false" ht="12.75" hidden="false" customHeight="true" outlineLevel="0" collapsed="false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customFormat="false" ht="12.75" hidden="false" customHeight="true" outlineLevel="0" collapsed="false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customFormat="false" ht="12.75" hidden="false" customHeight="true" outlineLevel="0" collapsed="false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customFormat="false" ht="12.75" hidden="false" customHeight="true" outlineLevel="0" collapsed="false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customFormat="false" ht="12.75" hidden="false" customHeight="true" outlineLevel="0" collapsed="false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customFormat="false" ht="12.75" hidden="false" customHeight="true" outlineLevel="0" collapsed="false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customFormat="false" ht="12.75" hidden="false" customHeight="true" outlineLevel="0" collapsed="false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customFormat="false" ht="12.75" hidden="false" customHeight="true" outlineLevel="0" collapsed="false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customFormat="false" ht="12.75" hidden="false" customHeight="true" outlineLevel="0" collapsed="false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customFormat="false" ht="12.75" hidden="false" customHeight="true" outlineLevel="0" collapsed="false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customFormat="false" ht="12.75" hidden="false" customHeight="true" outlineLevel="0" collapsed="false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customFormat="false" ht="12.75" hidden="false" customHeight="true" outlineLevel="0" collapsed="false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customFormat="false" ht="12.75" hidden="false" customHeight="true" outlineLevel="0" collapsed="false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customFormat="false" ht="12.75" hidden="false" customHeight="true" outlineLevel="0" collapsed="false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customFormat="false" ht="12.75" hidden="false" customHeight="true" outlineLevel="0" collapsed="false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customFormat="false" ht="12.75" hidden="false" customHeight="true" outlineLevel="0" collapsed="false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customFormat="false" ht="12.75" hidden="false" customHeight="true" outlineLevel="0" collapsed="false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customFormat="false" ht="12.75" hidden="false" customHeight="true" outlineLevel="0" collapsed="false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customFormat="false" ht="12.75" hidden="false" customHeight="true" outlineLevel="0" collapsed="false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customFormat="false" ht="12.75" hidden="false" customHeight="true" outlineLevel="0" collapsed="false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customFormat="false" ht="14.25" hidden="false" customHeight="true" outlineLevel="0" collapsed="false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customFormat="false" ht="14.25" hidden="false" customHeight="true" outlineLevel="0" collapsed="false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customFormat="false" ht="14.25" hidden="false" customHeight="true" outlineLevel="0" collapsed="false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customFormat="false" ht="14.25" hidden="false" customHeight="true" outlineLevel="0" collapsed="false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customFormat="false" ht="14.25" hidden="false" customHeight="true" outlineLevel="0" collapsed="false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customFormat="false" ht="14.25" hidden="false" customHeight="true" outlineLevel="0" collapsed="false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customFormat="false" ht="14.25" hidden="false" customHeight="true" outlineLevel="0" collapsed="false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customFormat="false" ht="14.25" hidden="false" customHeight="true" outlineLevel="0" collapsed="false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customFormat="false" ht="14.25" hidden="false" customHeight="true" outlineLevel="0" collapsed="false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customFormat="false" ht="14.25" hidden="false" customHeight="true" outlineLevel="0" collapsed="false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customFormat="false" ht="14.25" hidden="false" customHeight="true" outlineLevel="0" collapsed="false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customFormat="false" ht="14.25" hidden="false" customHeight="true" outlineLevel="0" collapsed="false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customFormat="false" ht="14.25" hidden="false" customHeight="true" outlineLevel="0" collapsed="false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customFormat="false" ht="14.25" hidden="false" customHeight="true" outlineLevel="0" collapsed="false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customFormat="false" ht="14.25" hidden="false" customHeight="true" outlineLevel="0" collapsed="false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customFormat="false" ht="14.25" hidden="false" customHeight="true" outlineLevel="0" collapsed="false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customFormat="false" ht="14.25" hidden="false" customHeight="true" outlineLevel="0" collapsed="false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customFormat="false" ht="14.25" hidden="false" customHeight="true" outlineLevel="0" collapsed="false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customFormat="false" ht="14.25" hidden="false" customHeight="true" outlineLevel="0" collapsed="false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customFormat="false" ht="14.25" hidden="false" customHeight="true" outlineLevel="0" collapsed="false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customFormat="false" ht="14.25" hidden="false" customHeight="true" outlineLevel="0" collapsed="false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customFormat="false" ht="14.25" hidden="false" customHeight="true" outlineLevel="0" collapsed="false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customFormat="false" ht="14.25" hidden="false" customHeight="true" outlineLevel="0" collapsed="false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customFormat="false" ht="14.25" hidden="false" customHeight="true" outlineLevel="0" collapsed="false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customFormat="false" ht="14.25" hidden="false" customHeight="true" outlineLevel="0" collapsed="false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customFormat="false" ht="14.25" hidden="false" customHeight="true" outlineLevel="0" collapsed="false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customFormat="false" ht="14.25" hidden="false" customHeight="true" outlineLevel="0" collapsed="false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customFormat="false" ht="14.25" hidden="false" customHeight="true" outlineLevel="0" collapsed="false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customFormat="false" ht="14.25" hidden="false" customHeight="true" outlineLevel="0" collapsed="false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customFormat="false" ht="14.25" hidden="false" customHeight="true" outlineLevel="0" collapsed="false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customFormat="false" ht="14.25" hidden="false" customHeight="true" outlineLevel="0" collapsed="false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customFormat="false" ht="14.25" hidden="false" customHeight="true" outlineLevel="0" collapsed="false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customFormat="false" ht="14.25" hidden="false" customHeight="true" outlineLevel="0" collapsed="false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customFormat="false" ht="14.25" hidden="false" customHeight="true" outlineLevel="0" collapsed="false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customFormat="false" ht="14.25" hidden="false" customHeight="true" outlineLevel="0" collapsed="false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customFormat="false" ht="14.25" hidden="false" customHeight="true" outlineLevel="0" collapsed="false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customFormat="false" ht="14.25" hidden="false" customHeight="true" outlineLevel="0" collapsed="false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customFormat="false" ht="14.25" hidden="false" customHeight="true" outlineLevel="0" collapsed="false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customFormat="false" ht="14.25" hidden="false" customHeight="true" outlineLevel="0" collapsed="false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customFormat="false" ht="14.25" hidden="false" customHeight="true" outlineLevel="0" collapsed="false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customFormat="false" ht="14.25" hidden="false" customHeight="true" outlineLevel="0" collapsed="false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customFormat="false" ht="14.25" hidden="false" customHeight="true" outlineLevel="0" collapsed="false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customFormat="false" ht="14.25" hidden="false" customHeight="true" outlineLevel="0" collapsed="false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customFormat="false" ht="14.25" hidden="false" customHeight="true" outlineLevel="0" collapsed="false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customFormat="false" ht="14.25" hidden="false" customHeight="true" outlineLevel="0" collapsed="false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customFormat="false" ht="14.25" hidden="false" customHeight="true" outlineLevel="0" collapsed="false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customFormat="false" ht="14.25" hidden="false" customHeight="true" outlineLevel="0" collapsed="false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customFormat="false" ht="14.25" hidden="false" customHeight="true" outlineLevel="0" collapsed="false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customFormat="false" ht="14.25" hidden="false" customHeight="true" outlineLevel="0" collapsed="false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customFormat="false" ht="14.25" hidden="false" customHeight="true" outlineLevel="0" collapsed="false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customFormat="false" ht="14.25" hidden="false" customHeight="true" outlineLevel="0" collapsed="false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customFormat="false" ht="14.25" hidden="false" customHeight="true" outlineLevel="0" collapsed="false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customFormat="false" ht="14.25" hidden="false" customHeight="true" outlineLevel="0" collapsed="false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customFormat="false" ht="14.25" hidden="false" customHeight="true" outlineLevel="0" collapsed="false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customFormat="false" ht="14.25" hidden="false" customHeight="true" outlineLevel="0" collapsed="false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customFormat="false" ht="14.25" hidden="false" customHeight="true" outlineLevel="0" collapsed="false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customFormat="false" ht="14.25" hidden="false" customHeight="true" outlineLevel="0" collapsed="false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customFormat="false" ht="14.25" hidden="false" customHeight="true" outlineLevel="0" collapsed="false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customFormat="false" ht="14.25" hidden="false" customHeight="true" outlineLevel="0" collapsed="false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customFormat="false" ht="14.25" hidden="false" customHeight="true" outlineLevel="0" collapsed="false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customFormat="false" ht="14.25" hidden="false" customHeight="true" outlineLevel="0" collapsed="false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customFormat="false" ht="14.25" hidden="false" customHeight="true" outlineLevel="0" collapsed="false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customFormat="false" ht="14.25" hidden="false" customHeight="true" outlineLevel="0" collapsed="false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customFormat="false" ht="14.25" hidden="false" customHeight="true" outlineLevel="0" collapsed="false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customFormat="false" ht="14.25" hidden="false" customHeight="true" outlineLevel="0" collapsed="false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customFormat="false" ht="14.25" hidden="false" customHeight="true" outlineLevel="0" collapsed="false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customFormat="false" ht="14.25" hidden="false" customHeight="true" outlineLevel="0" collapsed="false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customFormat="false" ht="14.25" hidden="false" customHeight="true" outlineLevel="0" collapsed="false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customFormat="false" ht="14.25" hidden="false" customHeight="true" outlineLevel="0" collapsed="false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customFormat="false" ht="14.25" hidden="false" customHeight="true" outlineLevel="0" collapsed="false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customFormat="false" ht="14.25" hidden="false" customHeight="true" outlineLevel="0" collapsed="false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customFormat="false" ht="14.25" hidden="false" customHeight="true" outlineLevel="0" collapsed="false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customFormat="false" ht="14.25" hidden="false" customHeight="true" outlineLevel="0" collapsed="false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customFormat="false" ht="14.25" hidden="false" customHeight="true" outlineLevel="0" collapsed="false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customFormat="false" ht="14.25" hidden="false" customHeight="true" outlineLevel="0" collapsed="false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customFormat="false" ht="14.25" hidden="false" customHeight="true" outlineLevel="0" collapsed="false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customFormat="false" ht="14.25" hidden="false" customHeight="true" outlineLevel="0" collapsed="false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customFormat="false" ht="14.25" hidden="false" customHeight="true" outlineLevel="0" collapsed="false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customFormat="false" ht="14.25" hidden="false" customHeight="true" outlineLevel="0" collapsed="false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customFormat="false" ht="14.25" hidden="false" customHeight="true" outlineLevel="0" collapsed="false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customFormat="false" ht="14.25" hidden="false" customHeight="true" outlineLevel="0" collapsed="false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customFormat="false" ht="14.25" hidden="false" customHeight="true" outlineLevel="0" collapsed="false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customFormat="false" ht="14.25" hidden="false" customHeight="true" outlineLevel="0" collapsed="false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customFormat="false" ht="14.25" hidden="false" customHeight="true" outlineLevel="0" collapsed="false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customFormat="false" ht="14.25" hidden="false" customHeight="true" outlineLevel="0" collapsed="false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customFormat="false" ht="14.25" hidden="false" customHeight="true" outlineLevel="0" collapsed="false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customFormat="false" ht="14.25" hidden="false" customHeight="true" outlineLevel="0" collapsed="false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customFormat="false" ht="14.25" hidden="false" customHeight="true" outlineLevel="0" collapsed="false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customFormat="false" ht="14.25" hidden="false" customHeight="true" outlineLevel="0" collapsed="false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customFormat="false" ht="14.25" hidden="false" customHeight="true" outlineLevel="0" collapsed="false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customFormat="false" ht="14.25" hidden="false" customHeight="true" outlineLevel="0" collapsed="false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customFormat="false" ht="14.25" hidden="false" customHeight="true" outlineLevel="0" collapsed="false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customFormat="false" ht="14.25" hidden="false" customHeight="true" outlineLevel="0" collapsed="false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customFormat="false" ht="14.25" hidden="false" customHeight="true" outlineLevel="0" collapsed="false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customFormat="false" ht="14.25" hidden="false" customHeight="true" outlineLevel="0" collapsed="false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customFormat="false" ht="14.25" hidden="false" customHeight="true" outlineLevel="0" collapsed="false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customFormat="false" ht="14.25" hidden="false" customHeight="true" outlineLevel="0" collapsed="false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customFormat="false" ht="14.25" hidden="false" customHeight="true" outlineLevel="0" collapsed="false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customFormat="false" ht="14.25" hidden="false" customHeight="true" outlineLevel="0" collapsed="false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customFormat="false" ht="14.25" hidden="false" customHeight="true" outlineLevel="0" collapsed="false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customFormat="false" ht="14.25" hidden="false" customHeight="true" outlineLevel="0" collapsed="false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customFormat="false" ht="14.25" hidden="false" customHeight="true" outlineLevel="0" collapsed="false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customFormat="false" ht="14.25" hidden="false" customHeight="true" outlineLevel="0" collapsed="false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customFormat="false" ht="14.25" hidden="false" customHeight="true" outlineLevel="0" collapsed="false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customFormat="false" ht="14.25" hidden="false" customHeight="true" outlineLevel="0" collapsed="false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customFormat="false" ht="14.25" hidden="false" customHeight="true" outlineLevel="0" collapsed="false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customFormat="false" ht="14.25" hidden="false" customHeight="true" outlineLevel="0" collapsed="false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customFormat="false" ht="14.25" hidden="false" customHeight="true" outlineLevel="0" collapsed="false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customFormat="false" ht="14.25" hidden="false" customHeight="true" outlineLevel="0" collapsed="false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customFormat="false" ht="14.25" hidden="false" customHeight="true" outlineLevel="0" collapsed="false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customFormat="false" ht="14.25" hidden="false" customHeight="true" outlineLevel="0" collapsed="false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customFormat="false" ht="14.25" hidden="false" customHeight="true" outlineLevel="0" collapsed="false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customFormat="false" ht="14.25" hidden="false" customHeight="true" outlineLevel="0" collapsed="false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customFormat="false" ht="14.25" hidden="false" customHeight="true" outlineLevel="0" collapsed="false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customFormat="false" ht="14.25" hidden="false" customHeight="true" outlineLevel="0" collapsed="false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customFormat="false" ht="14.25" hidden="false" customHeight="true" outlineLevel="0" collapsed="false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customFormat="false" ht="14.25" hidden="false" customHeight="true" outlineLevel="0" collapsed="false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customFormat="false" ht="14.25" hidden="false" customHeight="true" outlineLevel="0" collapsed="false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customFormat="false" ht="14.25" hidden="false" customHeight="true" outlineLevel="0" collapsed="false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customFormat="false" ht="14.25" hidden="false" customHeight="true" outlineLevel="0" collapsed="false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customFormat="false" ht="14.25" hidden="false" customHeight="true" outlineLevel="0" collapsed="false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customFormat="false" ht="14.25" hidden="false" customHeight="true" outlineLevel="0" collapsed="false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customFormat="false" ht="14.25" hidden="false" customHeight="true" outlineLevel="0" collapsed="false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customFormat="false" ht="14.25" hidden="false" customHeight="true" outlineLevel="0" collapsed="false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customFormat="false" ht="14.25" hidden="false" customHeight="true" outlineLevel="0" collapsed="false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customFormat="false" ht="14.25" hidden="false" customHeight="true" outlineLevel="0" collapsed="false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customFormat="false" ht="14.25" hidden="false" customHeight="true" outlineLevel="0" collapsed="false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customFormat="false" ht="14.25" hidden="false" customHeight="true" outlineLevel="0" collapsed="false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customFormat="false" ht="14.25" hidden="false" customHeight="true" outlineLevel="0" collapsed="false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customFormat="false" ht="14.25" hidden="false" customHeight="true" outlineLevel="0" collapsed="false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customFormat="false" ht="14.25" hidden="false" customHeight="true" outlineLevel="0" collapsed="false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customFormat="false" ht="14.25" hidden="false" customHeight="true" outlineLevel="0" collapsed="false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customFormat="false" ht="14.25" hidden="false" customHeight="true" outlineLevel="0" collapsed="false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customFormat="false" ht="14.25" hidden="false" customHeight="true" outlineLevel="0" collapsed="false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customFormat="false" ht="14.25" hidden="false" customHeight="true" outlineLevel="0" collapsed="false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customFormat="false" ht="14.25" hidden="false" customHeight="true" outlineLevel="0" collapsed="false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customFormat="false" ht="14.25" hidden="false" customHeight="true" outlineLevel="0" collapsed="false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customFormat="false" ht="14.25" hidden="false" customHeight="true" outlineLevel="0" collapsed="false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customFormat="false" ht="14.25" hidden="false" customHeight="true" outlineLevel="0" collapsed="false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customFormat="false" ht="14.25" hidden="false" customHeight="true" outlineLevel="0" collapsed="false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customFormat="false" ht="14.25" hidden="false" customHeight="true" outlineLevel="0" collapsed="false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customFormat="false" ht="14.25" hidden="false" customHeight="true" outlineLevel="0" collapsed="false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customFormat="false" ht="14.25" hidden="false" customHeight="true" outlineLevel="0" collapsed="false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customFormat="false" ht="14.25" hidden="false" customHeight="true" outlineLevel="0" collapsed="false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customFormat="false" ht="14.25" hidden="false" customHeight="true" outlineLevel="0" collapsed="false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customFormat="false" ht="14.25" hidden="false" customHeight="true" outlineLevel="0" collapsed="false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customFormat="false" ht="14.25" hidden="false" customHeight="true" outlineLevel="0" collapsed="false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customFormat="false" ht="14.25" hidden="false" customHeight="true" outlineLevel="0" collapsed="false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customFormat="false" ht="14.25" hidden="false" customHeight="true" outlineLevel="0" collapsed="false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customFormat="false" ht="14.25" hidden="false" customHeight="true" outlineLevel="0" collapsed="false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customFormat="false" ht="14.25" hidden="false" customHeight="true" outlineLevel="0" collapsed="false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customFormat="false" ht="14.25" hidden="false" customHeight="true" outlineLevel="0" collapsed="false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customFormat="false" ht="14.25" hidden="false" customHeight="true" outlineLevel="0" collapsed="false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customFormat="false" ht="14.25" hidden="false" customHeight="true" outlineLevel="0" collapsed="false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customFormat="false" ht="14.25" hidden="false" customHeight="true" outlineLevel="0" collapsed="false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customFormat="false" ht="14.25" hidden="false" customHeight="true" outlineLevel="0" collapsed="false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customFormat="false" ht="14.25" hidden="false" customHeight="true" outlineLevel="0" collapsed="false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customFormat="false" ht="14.25" hidden="false" customHeight="true" outlineLevel="0" collapsed="false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customFormat="false" ht="14.25" hidden="false" customHeight="true" outlineLevel="0" collapsed="false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customFormat="false" ht="14.25" hidden="false" customHeight="true" outlineLevel="0" collapsed="false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customFormat="false" ht="14.25" hidden="false" customHeight="true" outlineLevel="0" collapsed="false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customFormat="false" ht="14.25" hidden="false" customHeight="true" outlineLevel="0" collapsed="false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customFormat="false" ht="14.25" hidden="false" customHeight="true" outlineLevel="0" collapsed="false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customFormat="false" ht="14.25" hidden="false" customHeight="true" outlineLevel="0" collapsed="false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customFormat="false" ht="14.25" hidden="false" customHeight="true" outlineLevel="0" collapsed="false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customFormat="false" ht="14.25" hidden="false" customHeight="true" outlineLevel="0" collapsed="false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customFormat="false" ht="14.25" hidden="false" customHeight="true" outlineLevel="0" collapsed="false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customFormat="false" ht="14.25" hidden="false" customHeight="true" outlineLevel="0" collapsed="false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customFormat="false" ht="14.25" hidden="false" customHeight="true" outlineLevel="0" collapsed="false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customFormat="false" ht="14.25" hidden="false" customHeight="true" outlineLevel="0" collapsed="false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customFormat="false" ht="14.25" hidden="false" customHeight="true" outlineLevel="0" collapsed="false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customFormat="false" ht="14.25" hidden="false" customHeight="true" outlineLevel="0" collapsed="false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customFormat="false" ht="14.25" hidden="false" customHeight="true" outlineLevel="0" collapsed="false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customFormat="false" ht="14.25" hidden="false" customHeight="true" outlineLevel="0" collapsed="false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customFormat="false" ht="14.25" hidden="false" customHeight="true" outlineLevel="0" collapsed="false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customFormat="false" ht="14.25" hidden="false" customHeight="true" outlineLevel="0" collapsed="false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customFormat="false" ht="14.25" hidden="false" customHeight="true" outlineLevel="0" collapsed="false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customFormat="false" ht="14.25" hidden="false" customHeight="true" outlineLevel="0" collapsed="false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customFormat="false" ht="14.25" hidden="false" customHeight="true" outlineLevel="0" collapsed="false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customFormat="false" ht="14.25" hidden="false" customHeight="true" outlineLevel="0" collapsed="false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customFormat="false" ht="14.25" hidden="false" customHeight="true" outlineLevel="0" collapsed="false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customFormat="false" ht="14.25" hidden="false" customHeight="true" outlineLevel="0" collapsed="false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customFormat="false" ht="14.25" hidden="false" customHeight="true" outlineLevel="0" collapsed="false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customFormat="false" ht="14.25" hidden="false" customHeight="true" outlineLevel="0" collapsed="false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customFormat="false" ht="14.25" hidden="false" customHeight="true" outlineLevel="0" collapsed="false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customFormat="false" ht="14.25" hidden="false" customHeight="true" outlineLevel="0" collapsed="false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customFormat="false" ht="14.25" hidden="false" customHeight="true" outlineLevel="0" collapsed="false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customFormat="false" ht="14.25" hidden="false" customHeight="true" outlineLevel="0" collapsed="false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customFormat="false" ht="14.25" hidden="false" customHeight="true" outlineLevel="0" collapsed="false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customFormat="false" ht="14.25" hidden="false" customHeight="true" outlineLevel="0" collapsed="false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customFormat="false" ht="14.25" hidden="false" customHeight="true" outlineLevel="0" collapsed="false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customFormat="false" ht="14.25" hidden="false" customHeight="true" outlineLevel="0" collapsed="false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customFormat="false" ht="14.25" hidden="false" customHeight="true" outlineLevel="0" collapsed="false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customFormat="false" ht="14.25" hidden="false" customHeight="true" outlineLevel="0" collapsed="false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customFormat="false" ht="14.25" hidden="false" customHeight="true" outlineLevel="0" collapsed="false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customFormat="false" ht="14.25" hidden="false" customHeight="true" outlineLevel="0" collapsed="false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customFormat="false" ht="14.25" hidden="false" customHeight="true" outlineLevel="0" collapsed="false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customFormat="false" ht="14.25" hidden="false" customHeight="true" outlineLevel="0" collapsed="false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customFormat="false" ht="14.25" hidden="false" customHeight="true" outlineLevel="0" collapsed="false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customFormat="false" ht="14.25" hidden="false" customHeight="true" outlineLevel="0" collapsed="false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customFormat="false" ht="14.25" hidden="false" customHeight="true" outlineLevel="0" collapsed="false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customFormat="false" ht="14.25" hidden="false" customHeight="true" outlineLevel="0" collapsed="false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customFormat="false" ht="14.25" hidden="false" customHeight="true" outlineLevel="0" collapsed="false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customFormat="false" ht="14.25" hidden="false" customHeight="true" outlineLevel="0" collapsed="false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customFormat="false" ht="14.25" hidden="false" customHeight="true" outlineLevel="0" collapsed="false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customFormat="false" ht="14.25" hidden="false" customHeight="true" outlineLevel="0" collapsed="false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customFormat="false" ht="14.25" hidden="false" customHeight="true" outlineLevel="0" collapsed="false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customFormat="false" ht="14.25" hidden="false" customHeight="true" outlineLevel="0" collapsed="false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customFormat="false" ht="14.25" hidden="false" customHeight="true" outlineLevel="0" collapsed="false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customFormat="false" ht="14.25" hidden="false" customHeight="true" outlineLevel="0" collapsed="false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customFormat="false" ht="14.25" hidden="false" customHeight="true" outlineLevel="0" collapsed="false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customFormat="false" ht="14.25" hidden="false" customHeight="true" outlineLevel="0" collapsed="false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customFormat="false" ht="14.25" hidden="false" customHeight="true" outlineLevel="0" collapsed="false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customFormat="false" ht="14.25" hidden="false" customHeight="true" outlineLevel="0" collapsed="false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customFormat="false" ht="14.25" hidden="false" customHeight="true" outlineLevel="0" collapsed="false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customFormat="false" ht="14.25" hidden="false" customHeight="true" outlineLevel="0" collapsed="false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customFormat="false" ht="14.25" hidden="false" customHeight="true" outlineLevel="0" collapsed="false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customFormat="false" ht="14.25" hidden="false" customHeight="true" outlineLevel="0" collapsed="false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customFormat="false" ht="14.25" hidden="false" customHeight="true" outlineLevel="0" collapsed="false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customFormat="false" ht="14.25" hidden="false" customHeight="true" outlineLevel="0" collapsed="false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customFormat="false" ht="14.25" hidden="false" customHeight="true" outlineLevel="0" collapsed="false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customFormat="false" ht="14.25" hidden="false" customHeight="true" outlineLevel="0" collapsed="false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customFormat="false" ht="14.25" hidden="false" customHeight="true" outlineLevel="0" collapsed="false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customFormat="false" ht="14.25" hidden="false" customHeight="true" outlineLevel="0" collapsed="false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customFormat="false" ht="14.25" hidden="false" customHeight="true" outlineLevel="0" collapsed="false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customFormat="false" ht="14.25" hidden="false" customHeight="true" outlineLevel="0" collapsed="false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customFormat="false" ht="14.25" hidden="false" customHeight="true" outlineLevel="0" collapsed="false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customFormat="false" ht="14.25" hidden="false" customHeight="true" outlineLevel="0" collapsed="false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customFormat="false" ht="14.25" hidden="false" customHeight="true" outlineLevel="0" collapsed="false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customFormat="false" ht="14.25" hidden="false" customHeight="true" outlineLevel="0" collapsed="false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customFormat="false" ht="14.25" hidden="false" customHeight="true" outlineLevel="0" collapsed="false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customFormat="false" ht="14.25" hidden="false" customHeight="true" outlineLevel="0" collapsed="false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customFormat="false" ht="14.25" hidden="false" customHeight="true" outlineLevel="0" collapsed="false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customFormat="false" ht="14.25" hidden="false" customHeight="true" outlineLevel="0" collapsed="false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customFormat="false" ht="14.25" hidden="false" customHeight="true" outlineLevel="0" collapsed="false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customFormat="false" ht="14.25" hidden="false" customHeight="true" outlineLevel="0" collapsed="false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customFormat="false" ht="14.25" hidden="false" customHeight="true" outlineLevel="0" collapsed="false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customFormat="false" ht="14.25" hidden="false" customHeight="true" outlineLevel="0" collapsed="false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customFormat="false" ht="14.25" hidden="false" customHeight="true" outlineLevel="0" collapsed="false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customFormat="false" ht="14.25" hidden="false" customHeight="true" outlineLevel="0" collapsed="false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customFormat="false" ht="14.25" hidden="false" customHeight="true" outlineLevel="0" collapsed="false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customFormat="false" ht="14.25" hidden="false" customHeight="true" outlineLevel="0" collapsed="false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customFormat="false" ht="14.25" hidden="false" customHeight="true" outlineLevel="0" collapsed="false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customFormat="false" ht="14.25" hidden="false" customHeight="true" outlineLevel="0" collapsed="false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customFormat="false" ht="14.25" hidden="false" customHeight="true" outlineLevel="0" collapsed="false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customFormat="false" ht="14.25" hidden="false" customHeight="true" outlineLevel="0" collapsed="false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59b" objects="true" scenarios="true"/>
  <mergeCells count="10">
    <mergeCell ref="A2:A39"/>
    <mergeCell ref="B2:F2"/>
    <mergeCell ref="B19:E19"/>
    <mergeCell ref="B20:F20"/>
    <mergeCell ref="B26:E26"/>
    <mergeCell ref="B27:F27"/>
    <mergeCell ref="B33:E33"/>
    <mergeCell ref="B34:F34"/>
    <mergeCell ref="B39:E39"/>
    <mergeCell ref="A40:F40"/>
  </mergeCells>
  <printOptions headings="false" gridLines="false" gridLinesSet="true" horizontalCentered="false" verticalCentered="false"/>
  <pageMargins left="0.196527777777778" right="0.196527777777778" top="0.75" bottom="0.75" header="0" footer="0"/>
  <pageSetup paperSize="9" scale="61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false" showRowColHeaders="true" showZeros="true" rightToLeft="false" tabSelected="true" showOutlineSymbols="true" defaultGridColor="true" view="normal" topLeftCell="B103" colorId="64" zoomScale="100" zoomScaleNormal="100" zoomScalePageLayoutView="100" workbookViewId="0">
      <selection pane="topLeft" activeCell="I39" activeCellId="0" sqref="I39"/>
    </sheetView>
  </sheetViews>
  <sheetFormatPr defaultColWidth="14.640625"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8.4"/>
    <col collapsed="false" customWidth="true" hidden="false" outlineLevel="0" max="3" min="3" style="0" width="13.43"/>
    <col collapsed="false" customWidth="true" hidden="false" outlineLevel="0" max="4" min="4" style="0" width="24"/>
    <col collapsed="false" customWidth="true" hidden="false" outlineLevel="0" max="5" min="5" style="0" width="17.4"/>
    <col collapsed="false" customWidth="true" hidden="false" outlineLevel="0" max="6" min="6" style="0" width="26"/>
    <col collapsed="false" customWidth="true" hidden="false" outlineLevel="0" max="7" min="7" style="0" width="10.58"/>
    <col collapsed="false" customWidth="true" hidden="false" outlineLevel="0" max="8" min="8" style="0" width="12.86"/>
    <col collapsed="false" customWidth="true" hidden="false" outlineLevel="0" max="9" min="9" style="0" width="11.57"/>
    <col collapsed="false" customWidth="true" hidden="false" outlineLevel="0" max="10" min="10" style="0" width="20.57"/>
    <col collapsed="false" customWidth="true" hidden="false" outlineLevel="0" max="11" min="11" style="0" width="24"/>
    <col collapsed="false" customWidth="true" hidden="false" outlineLevel="0" max="20" min="12" style="0" width="7.87"/>
    <col collapsed="false" customWidth="true" hidden="false" outlineLevel="0" max="1024" min="1019" style="0" width="11.57"/>
  </cols>
  <sheetData>
    <row r="1" customFormat="false" ht="16.5" hidden="false" customHeight="true" outlineLevel="0" collapsed="false">
      <c r="A1" s="47"/>
      <c r="B1" s="48"/>
      <c r="C1" s="48"/>
      <c r="D1" s="48"/>
      <c r="E1" s="48"/>
      <c r="F1" s="48"/>
      <c r="G1" s="48"/>
      <c r="H1" s="48"/>
      <c r="I1" s="48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customFormat="false" ht="16.5" hidden="false" customHeight="true" outlineLevel="0" collapsed="false">
      <c r="A2" s="47"/>
      <c r="B2" s="49" t="s">
        <v>58</v>
      </c>
      <c r="C2" s="49"/>
      <c r="D2" s="49"/>
      <c r="E2" s="49"/>
      <c r="F2" s="49"/>
      <c r="G2" s="49"/>
      <c r="H2" s="49"/>
      <c r="I2" s="49"/>
      <c r="J2" s="49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customFormat="false" ht="16.5" hidden="false" customHeight="true" outlineLevel="0" collapsed="false">
      <c r="A3" s="47"/>
      <c r="B3" s="50" t="s">
        <v>59</v>
      </c>
      <c r="C3" s="50" t="s">
        <v>60</v>
      </c>
      <c r="D3" s="50"/>
      <c r="E3" s="50"/>
      <c r="F3" s="50"/>
      <c r="G3" s="50"/>
      <c r="H3" s="50"/>
      <c r="I3" s="50"/>
      <c r="J3" s="51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customFormat="false" ht="16.5" hidden="false" customHeight="true" outlineLevel="0" collapsed="false">
      <c r="A4" s="47"/>
      <c r="B4" s="50" t="s">
        <v>61</v>
      </c>
      <c r="C4" s="50" t="s">
        <v>62</v>
      </c>
      <c r="D4" s="50"/>
      <c r="E4" s="50"/>
      <c r="F4" s="50"/>
      <c r="G4" s="50"/>
      <c r="H4" s="50"/>
      <c r="I4" s="50"/>
      <c r="J4" s="50" t="s">
        <v>63</v>
      </c>
      <c r="K4" s="4"/>
      <c r="L4" s="47"/>
      <c r="M4" s="47"/>
      <c r="N4" s="47"/>
      <c r="O4" s="47"/>
      <c r="P4" s="47"/>
      <c r="Q4" s="47"/>
      <c r="R4" s="47"/>
      <c r="S4" s="47"/>
      <c r="T4" s="47"/>
    </row>
    <row r="5" customFormat="false" ht="16.5" hidden="false" customHeight="true" outlineLevel="0" collapsed="false">
      <c r="A5" s="47"/>
      <c r="B5" s="50" t="s">
        <v>64</v>
      </c>
      <c r="C5" s="50" t="s">
        <v>65</v>
      </c>
      <c r="D5" s="50"/>
      <c r="E5" s="50"/>
      <c r="F5" s="50"/>
      <c r="G5" s="50"/>
      <c r="H5" s="50"/>
      <c r="I5" s="50"/>
      <c r="J5" s="52" t="n">
        <v>2021</v>
      </c>
      <c r="K5" s="4"/>
      <c r="L5" s="47"/>
      <c r="M5" s="47"/>
      <c r="N5" s="47"/>
      <c r="O5" s="47"/>
      <c r="P5" s="47"/>
      <c r="Q5" s="47"/>
      <c r="R5" s="47"/>
      <c r="S5" s="47"/>
      <c r="T5" s="47"/>
    </row>
    <row r="6" customFormat="false" ht="16.5" hidden="false" customHeight="true" outlineLevel="0" collapsed="false">
      <c r="A6" s="47"/>
      <c r="B6" s="50" t="s">
        <v>66</v>
      </c>
      <c r="C6" s="50" t="s">
        <v>67</v>
      </c>
      <c r="D6" s="50"/>
      <c r="E6" s="50"/>
      <c r="F6" s="50"/>
      <c r="G6" s="50"/>
      <c r="H6" s="50"/>
      <c r="I6" s="50"/>
      <c r="J6" s="50" t="n">
        <v>30</v>
      </c>
      <c r="K6" s="4"/>
      <c r="L6" s="47"/>
      <c r="M6" s="47"/>
      <c r="N6" s="47"/>
      <c r="O6" s="47"/>
      <c r="P6" s="47"/>
      <c r="Q6" s="47"/>
      <c r="R6" s="47"/>
      <c r="S6" s="47"/>
      <c r="T6" s="47"/>
    </row>
    <row r="7" customFormat="false" ht="16.5" hidden="false" customHeight="true" outlineLevel="0" collapsed="false">
      <c r="A7" s="47"/>
      <c r="B7" s="53"/>
      <c r="C7" s="53"/>
      <c r="D7" s="53"/>
      <c r="E7" s="53"/>
      <c r="F7" s="53"/>
      <c r="G7" s="53"/>
      <c r="H7" s="53"/>
      <c r="I7" s="53"/>
      <c r="J7" s="54" t="n">
        <v>15.22</v>
      </c>
      <c r="K7" s="4"/>
      <c r="L7" s="47"/>
      <c r="M7" s="47"/>
      <c r="N7" s="47"/>
      <c r="O7" s="47"/>
      <c r="P7" s="47"/>
      <c r="Q7" s="47"/>
      <c r="R7" s="47"/>
      <c r="S7" s="47"/>
      <c r="T7" s="47"/>
    </row>
    <row r="8" customFormat="false" ht="12.75" hidden="false" customHeight="true" outlineLevel="0" collapsed="false">
      <c r="A8" s="47"/>
      <c r="B8" s="49" t="s">
        <v>68</v>
      </c>
      <c r="C8" s="49"/>
      <c r="D8" s="49"/>
      <c r="E8" s="49"/>
      <c r="F8" s="49"/>
      <c r="G8" s="49"/>
      <c r="H8" s="49"/>
      <c r="I8" s="49"/>
      <c r="J8" s="49"/>
      <c r="K8" s="4"/>
      <c r="L8" s="47"/>
      <c r="M8" s="47"/>
      <c r="N8" s="47"/>
      <c r="O8" s="47"/>
      <c r="P8" s="47"/>
      <c r="Q8" s="47"/>
      <c r="R8" s="47"/>
      <c r="S8" s="47"/>
      <c r="T8" s="47"/>
    </row>
    <row r="9" customFormat="false" ht="12.75" hidden="false" customHeight="true" outlineLevel="0" collapsed="false">
      <c r="A9" s="47"/>
      <c r="B9" s="50" t="s">
        <v>69</v>
      </c>
      <c r="C9" s="50"/>
      <c r="D9" s="50"/>
      <c r="E9" s="50" t="s">
        <v>70</v>
      </c>
      <c r="F9" s="50" t="s">
        <v>71</v>
      </c>
      <c r="G9" s="50"/>
      <c r="H9" s="50"/>
      <c r="I9" s="50"/>
      <c r="J9" s="50"/>
      <c r="K9" s="4"/>
      <c r="L9" s="47"/>
      <c r="M9" s="47"/>
      <c r="N9" s="47"/>
      <c r="O9" s="47"/>
      <c r="P9" s="47"/>
      <c r="Q9" s="47"/>
      <c r="R9" s="47"/>
      <c r="S9" s="47"/>
      <c r="T9" s="47"/>
    </row>
    <row r="10" customFormat="false" ht="12.75" hidden="false" customHeight="true" outlineLevel="0" collapsed="false">
      <c r="A10" s="47"/>
      <c r="B10" s="55" t="s">
        <v>72</v>
      </c>
      <c r="C10" s="55"/>
      <c r="D10" s="55"/>
      <c r="E10" s="50" t="s">
        <v>3</v>
      </c>
      <c r="F10" s="55" t="n">
        <v>1</v>
      </c>
      <c r="G10" s="55"/>
      <c r="H10" s="55"/>
      <c r="I10" s="55"/>
      <c r="J10" s="55"/>
      <c r="K10" s="4"/>
      <c r="L10" s="47"/>
      <c r="M10" s="47"/>
      <c r="N10" s="47"/>
      <c r="O10" s="47"/>
      <c r="P10" s="47"/>
      <c r="Q10" s="47"/>
      <c r="R10" s="47"/>
      <c r="S10" s="47"/>
      <c r="T10" s="47"/>
    </row>
    <row r="11" customFormat="false" ht="12.75" hidden="false" customHeight="true" outlineLevel="0" collapsed="false">
      <c r="A11" s="47"/>
      <c r="B11" s="53"/>
      <c r="C11" s="53"/>
      <c r="D11" s="53"/>
      <c r="E11" s="53"/>
      <c r="F11" s="53"/>
      <c r="G11" s="53"/>
      <c r="H11" s="53"/>
      <c r="I11" s="53"/>
      <c r="J11" s="53"/>
      <c r="K11" s="4"/>
      <c r="L11" s="47"/>
      <c r="M11" s="47"/>
      <c r="N11" s="47"/>
      <c r="O11" s="47"/>
      <c r="P11" s="47"/>
      <c r="Q11" s="47"/>
      <c r="R11" s="47"/>
      <c r="S11" s="47"/>
      <c r="T11" s="47"/>
    </row>
    <row r="12" customFormat="false" ht="16.5" hidden="false" customHeight="true" outlineLevel="0" collapsed="false">
      <c r="A12" s="47"/>
      <c r="B12" s="56" t="s">
        <v>73</v>
      </c>
      <c r="C12" s="56"/>
      <c r="D12" s="56"/>
      <c r="E12" s="56"/>
      <c r="F12" s="56"/>
      <c r="G12" s="56"/>
      <c r="H12" s="56"/>
      <c r="I12" s="56"/>
      <c r="J12" s="56"/>
      <c r="K12" s="4"/>
      <c r="L12" s="47"/>
      <c r="M12" s="47"/>
      <c r="N12" s="47"/>
      <c r="O12" s="47"/>
      <c r="P12" s="47"/>
      <c r="Q12" s="47"/>
      <c r="R12" s="47"/>
      <c r="S12" s="47"/>
      <c r="T12" s="47"/>
    </row>
    <row r="13" customFormat="false" ht="12.75" hidden="false" customHeight="true" outlineLevel="0" collapsed="false">
      <c r="A13" s="47"/>
      <c r="B13" s="57" t="n">
        <v>1</v>
      </c>
      <c r="C13" s="57" t="s">
        <v>74</v>
      </c>
      <c r="D13" s="57"/>
      <c r="E13" s="57"/>
      <c r="F13" s="57"/>
      <c r="G13" s="57"/>
      <c r="H13" s="57"/>
      <c r="I13" s="57"/>
      <c r="J13" s="57" t="str">
        <f aca="false">B10</f>
        <v>Vigilante 12x36 Diurno</v>
      </c>
      <c r="K13" s="5"/>
      <c r="L13" s="47"/>
      <c r="M13" s="47"/>
      <c r="N13" s="47"/>
      <c r="O13" s="47"/>
      <c r="P13" s="47"/>
      <c r="Q13" s="47"/>
      <c r="R13" s="47"/>
      <c r="S13" s="47"/>
      <c r="T13" s="47"/>
    </row>
    <row r="14" customFormat="false" ht="12.75" hidden="false" customHeight="true" outlineLevel="0" collapsed="false">
      <c r="A14" s="47"/>
      <c r="B14" s="50" t="n">
        <v>2</v>
      </c>
      <c r="C14" s="50" t="s">
        <v>75</v>
      </c>
      <c r="D14" s="50"/>
      <c r="E14" s="50"/>
      <c r="F14" s="50"/>
      <c r="G14" s="50"/>
      <c r="H14" s="50"/>
      <c r="I14" s="50"/>
      <c r="J14" s="55" t="s">
        <v>76</v>
      </c>
      <c r="K14" s="5"/>
      <c r="L14" s="47"/>
      <c r="M14" s="47"/>
      <c r="N14" s="47"/>
      <c r="O14" s="47"/>
      <c r="P14" s="47"/>
      <c r="Q14" s="47"/>
      <c r="R14" s="47"/>
      <c r="S14" s="47"/>
      <c r="T14" s="47"/>
    </row>
    <row r="15" customFormat="false" ht="12.75" hidden="false" customHeight="true" outlineLevel="0" collapsed="false">
      <c r="A15" s="47"/>
      <c r="B15" s="50" t="n">
        <v>3</v>
      </c>
      <c r="C15" s="50" t="s">
        <v>77</v>
      </c>
      <c r="D15" s="50"/>
      <c r="E15" s="50"/>
      <c r="F15" s="50"/>
      <c r="G15" s="50"/>
      <c r="H15" s="50"/>
      <c r="I15" s="50"/>
      <c r="J15" s="58" t="n">
        <v>1872.18</v>
      </c>
      <c r="K15" s="5"/>
      <c r="L15" s="47"/>
      <c r="M15" s="47"/>
      <c r="N15" s="47"/>
      <c r="O15" s="47"/>
      <c r="P15" s="47"/>
      <c r="Q15" s="47"/>
      <c r="R15" s="47"/>
      <c r="S15" s="47"/>
      <c r="T15" s="47"/>
    </row>
    <row r="16" customFormat="false" ht="12.75" hidden="false" customHeight="true" outlineLevel="0" collapsed="false">
      <c r="A16" s="47"/>
      <c r="B16" s="50" t="n">
        <v>4</v>
      </c>
      <c r="C16" s="50" t="s">
        <v>78</v>
      </c>
      <c r="D16" s="50"/>
      <c r="E16" s="50"/>
      <c r="F16" s="50"/>
      <c r="G16" s="50"/>
      <c r="H16" s="50"/>
      <c r="I16" s="50"/>
      <c r="J16" s="59" t="s">
        <v>79</v>
      </c>
      <c r="K16" s="5"/>
      <c r="L16" s="47"/>
      <c r="M16" s="47"/>
      <c r="N16" s="47"/>
      <c r="O16" s="47"/>
      <c r="P16" s="47"/>
      <c r="Q16" s="47"/>
      <c r="R16" s="47"/>
      <c r="S16" s="47"/>
      <c r="T16" s="47"/>
    </row>
    <row r="17" customFormat="false" ht="25.5" hidden="false" customHeight="true" outlineLevel="0" collapsed="false">
      <c r="A17" s="47"/>
      <c r="B17" s="57" t="n">
        <v>5</v>
      </c>
      <c r="C17" s="57" t="s">
        <v>80</v>
      </c>
      <c r="D17" s="57"/>
      <c r="E17" s="57"/>
      <c r="F17" s="57"/>
      <c r="G17" s="57"/>
      <c r="H17" s="57"/>
      <c r="I17" s="57"/>
      <c r="J17" s="60" t="s">
        <v>81</v>
      </c>
      <c r="K17" s="61"/>
      <c r="L17" s="47"/>
      <c r="M17" s="47"/>
      <c r="N17" s="47"/>
      <c r="O17" s="47"/>
      <c r="P17" s="47"/>
      <c r="Q17" s="47"/>
      <c r="R17" s="47"/>
      <c r="S17" s="47"/>
      <c r="T17" s="47"/>
    </row>
    <row r="18" customFormat="false" ht="12.75" hidden="false" customHeight="true" outlineLevel="0" collapsed="false">
      <c r="A18" s="47"/>
      <c r="B18" s="50" t="n">
        <v>6</v>
      </c>
      <c r="C18" s="50" t="s">
        <v>82</v>
      </c>
      <c r="D18" s="50"/>
      <c r="E18" s="50"/>
      <c r="F18" s="50"/>
      <c r="G18" s="50"/>
      <c r="H18" s="50"/>
      <c r="I18" s="50"/>
      <c r="J18" s="62" t="n">
        <v>44197</v>
      </c>
      <c r="K18" s="5"/>
      <c r="L18" s="47"/>
      <c r="M18" s="47"/>
      <c r="N18" s="47"/>
      <c r="O18" s="47"/>
      <c r="P18" s="47"/>
      <c r="Q18" s="47"/>
      <c r="R18" s="47"/>
      <c r="S18" s="47"/>
      <c r="T18" s="47"/>
    </row>
    <row r="19" customFormat="false" ht="16.5" hidden="false" customHeight="true" outlineLevel="0" collapsed="false">
      <c r="A19" s="47"/>
      <c r="B19" s="63"/>
      <c r="C19" s="63"/>
      <c r="D19" s="63"/>
      <c r="E19" s="63"/>
      <c r="F19" s="63"/>
      <c r="G19" s="63"/>
      <c r="H19" s="63"/>
      <c r="I19" s="63"/>
      <c r="J19" s="63"/>
      <c r="K19" s="5"/>
      <c r="L19" s="47"/>
      <c r="M19" s="47"/>
      <c r="N19" s="47"/>
      <c r="O19" s="47"/>
      <c r="P19" s="47"/>
      <c r="Q19" s="47"/>
      <c r="R19" s="47"/>
      <c r="S19" s="47"/>
      <c r="T19" s="47"/>
    </row>
    <row r="20" customFormat="false" ht="16.5" hidden="false" customHeight="true" outlineLevel="0" collapsed="false">
      <c r="A20" s="47"/>
      <c r="B20" s="53"/>
      <c r="C20" s="53"/>
      <c r="D20" s="53"/>
      <c r="E20" s="53"/>
      <c r="F20" s="53"/>
      <c r="G20" s="53"/>
      <c r="H20" s="53"/>
      <c r="I20" s="53"/>
      <c r="J20" s="53"/>
      <c r="K20" s="5"/>
      <c r="L20" s="47"/>
      <c r="M20" s="47"/>
      <c r="N20" s="47"/>
      <c r="O20" s="47"/>
      <c r="P20" s="47"/>
      <c r="Q20" s="47"/>
      <c r="R20" s="47"/>
      <c r="S20" s="47"/>
      <c r="T20" s="47"/>
    </row>
    <row r="21" customFormat="false" ht="16.5" hidden="false" customHeight="true" outlineLevel="0" collapsed="false">
      <c r="A21" s="47"/>
      <c r="B21" s="56" t="s">
        <v>83</v>
      </c>
      <c r="C21" s="56"/>
      <c r="D21" s="56"/>
      <c r="E21" s="56"/>
      <c r="F21" s="56"/>
      <c r="G21" s="56"/>
      <c r="H21" s="56"/>
      <c r="I21" s="56"/>
      <c r="J21" s="56"/>
      <c r="K21" s="5"/>
      <c r="L21" s="47"/>
      <c r="M21" s="47"/>
      <c r="N21" s="47"/>
      <c r="O21" s="47"/>
      <c r="P21" s="47"/>
      <c r="Q21" s="47"/>
      <c r="R21" s="47"/>
      <c r="S21" s="47"/>
      <c r="T21" s="47"/>
    </row>
    <row r="22" customFormat="false" ht="12.75" hidden="false" customHeight="true" outlineLevel="0" collapsed="false">
      <c r="A22" s="47"/>
      <c r="B22" s="64" t="n">
        <v>1</v>
      </c>
      <c r="C22" s="64" t="s">
        <v>84</v>
      </c>
      <c r="D22" s="64"/>
      <c r="E22" s="64"/>
      <c r="F22" s="64"/>
      <c r="G22" s="64"/>
      <c r="H22" s="64"/>
      <c r="I22" s="64" t="s">
        <v>85</v>
      </c>
      <c r="J22" s="64" t="s">
        <v>86</v>
      </c>
      <c r="K22" s="5"/>
      <c r="L22" s="47"/>
      <c r="M22" s="47"/>
      <c r="N22" s="47"/>
      <c r="O22" s="47"/>
      <c r="P22" s="47"/>
      <c r="Q22" s="47"/>
      <c r="R22" s="47"/>
      <c r="S22" s="47"/>
      <c r="T22" s="47"/>
    </row>
    <row r="23" customFormat="false" ht="12.75" hidden="false" customHeight="true" outlineLevel="0" collapsed="false">
      <c r="A23" s="47"/>
      <c r="B23" s="64" t="s">
        <v>59</v>
      </c>
      <c r="C23" s="52" t="s">
        <v>87</v>
      </c>
      <c r="D23" s="52"/>
      <c r="E23" s="52"/>
      <c r="F23" s="52"/>
      <c r="G23" s="52"/>
      <c r="H23" s="52"/>
      <c r="I23" s="52"/>
      <c r="J23" s="65" t="n">
        <f aca="false">J15</f>
        <v>1872.18</v>
      </c>
      <c r="K23" s="5"/>
      <c r="L23" s="47"/>
      <c r="M23" s="47"/>
      <c r="N23" s="47"/>
      <c r="O23" s="47"/>
      <c r="P23" s="47"/>
      <c r="Q23" s="47"/>
      <c r="R23" s="47"/>
      <c r="S23" s="47"/>
      <c r="T23" s="47"/>
    </row>
    <row r="24" customFormat="false" ht="12.75" hidden="false" customHeight="true" outlineLevel="0" collapsed="false">
      <c r="A24" s="47"/>
      <c r="B24" s="64" t="s">
        <v>61</v>
      </c>
      <c r="C24" s="52" t="s">
        <v>88</v>
      </c>
      <c r="D24" s="52"/>
      <c r="E24" s="52"/>
      <c r="F24" s="52"/>
      <c r="G24" s="52"/>
      <c r="H24" s="52"/>
      <c r="I24" s="66"/>
      <c r="J24" s="65" t="n">
        <f aca="false">J23*0.3</f>
        <v>561.654</v>
      </c>
      <c r="K24" s="5"/>
      <c r="L24" s="47"/>
      <c r="M24" s="47"/>
      <c r="N24" s="47"/>
      <c r="O24" s="47"/>
      <c r="P24" s="47"/>
      <c r="Q24" s="47"/>
      <c r="R24" s="47"/>
      <c r="S24" s="47"/>
      <c r="T24" s="47"/>
    </row>
    <row r="25" customFormat="false" ht="12.75" hidden="false" customHeight="true" outlineLevel="0" collapsed="false">
      <c r="A25" s="47"/>
      <c r="B25" s="64" t="s">
        <v>64</v>
      </c>
      <c r="C25" s="52" t="s">
        <v>89</v>
      </c>
      <c r="D25" s="52"/>
      <c r="E25" s="52"/>
      <c r="F25" s="52"/>
      <c r="G25" s="52"/>
      <c r="H25" s="52"/>
      <c r="I25" s="66"/>
      <c r="J25" s="65" t="n">
        <v>0</v>
      </c>
      <c r="K25" s="5"/>
      <c r="L25" s="47"/>
      <c r="M25" s="47"/>
      <c r="N25" s="47"/>
      <c r="O25" s="47"/>
      <c r="P25" s="47"/>
      <c r="Q25" s="47"/>
      <c r="R25" s="47"/>
      <c r="S25" s="47"/>
      <c r="T25" s="47"/>
    </row>
    <row r="26" customFormat="false" ht="12.75" hidden="false" customHeight="true" outlineLevel="0" collapsed="false">
      <c r="A26" s="47"/>
      <c r="B26" s="64" t="s">
        <v>90</v>
      </c>
      <c r="C26" s="64"/>
      <c r="D26" s="64"/>
      <c r="E26" s="64"/>
      <c r="F26" s="64"/>
      <c r="G26" s="64"/>
      <c r="H26" s="64"/>
      <c r="I26" s="64"/>
      <c r="J26" s="67" t="n">
        <f aca="false">SUM(J23:J25)</f>
        <v>2433.834</v>
      </c>
      <c r="K26" s="68"/>
      <c r="L26" s="47"/>
      <c r="M26" s="47"/>
      <c r="N26" s="47"/>
      <c r="O26" s="47"/>
      <c r="P26" s="47"/>
      <c r="Q26" s="47"/>
      <c r="R26" s="47"/>
      <c r="S26" s="47"/>
      <c r="T26" s="47"/>
    </row>
    <row r="27" customFormat="false" ht="14.25" hidden="false" customHeight="true" outlineLevel="0" collapsed="false">
      <c r="A27" s="47"/>
      <c r="B27" s="69"/>
      <c r="C27" s="69"/>
      <c r="D27" s="69"/>
      <c r="E27" s="69"/>
      <c r="F27" s="69"/>
      <c r="G27" s="69"/>
      <c r="H27" s="69"/>
      <c r="I27" s="69"/>
      <c r="J27" s="70"/>
      <c r="K27" s="5"/>
      <c r="L27" s="47"/>
      <c r="M27" s="47"/>
      <c r="N27" s="47"/>
      <c r="O27" s="47"/>
      <c r="P27" s="47"/>
      <c r="Q27" s="47"/>
      <c r="R27" s="47"/>
      <c r="S27" s="47"/>
      <c r="T27" s="47"/>
    </row>
    <row r="28" customFormat="false" ht="14.25" hidden="false" customHeight="true" outlineLevel="0" collapsed="false">
      <c r="A28" s="47"/>
      <c r="B28" s="69"/>
      <c r="C28" s="69"/>
      <c r="D28" s="69"/>
      <c r="E28" s="69"/>
      <c r="F28" s="69"/>
      <c r="G28" s="69"/>
      <c r="H28" s="69"/>
      <c r="I28" s="69"/>
      <c r="J28" s="70"/>
      <c r="K28" s="5"/>
      <c r="L28" s="47"/>
      <c r="M28" s="47"/>
      <c r="N28" s="47"/>
      <c r="O28" s="47"/>
      <c r="P28" s="47"/>
      <c r="Q28" s="47"/>
      <c r="R28" s="47"/>
      <c r="S28" s="47"/>
      <c r="T28" s="47"/>
    </row>
    <row r="29" customFormat="false" ht="12.75" hidden="false" customHeight="true" outlineLevel="0" collapsed="false">
      <c r="A29" s="47"/>
      <c r="B29" s="49" t="s">
        <v>91</v>
      </c>
      <c r="C29" s="49"/>
      <c r="D29" s="49"/>
      <c r="E29" s="49"/>
      <c r="F29" s="49"/>
      <c r="G29" s="49"/>
      <c r="H29" s="49"/>
      <c r="I29" s="49"/>
      <c r="J29" s="49"/>
      <c r="K29" s="5"/>
      <c r="L29" s="47"/>
      <c r="M29" s="47"/>
      <c r="N29" s="47"/>
      <c r="O29" s="47"/>
      <c r="P29" s="47"/>
      <c r="Q29" s="47"/>
      <c r="R29" s="47"/>
      <c r="S29" s="47"/>
      <c r="T29" s="47"/>
    </row>
    <row r="30" customFormat="false" ht="12.75" hidden="false" customHeight="true" outlineLevel="0" collapsed="false">
      <c r="A30" s="47"/>
      <c r="B30" s="71" t="s">
        <v>92</v>
      </c>
      <c r="C30" s="71"/>
      <c r="D30" s="71"/>
      <c r="E30" s="71"/>
      <c r="F30" s="71"/>
      <c r="G30" s="71"/>
      <c r="H30" s="71"/>
      <c r="I30" s="71" t="s">
        <v>85</v>
      </c>
      <c r="J30" s="71" t="s">
        <v>86</v>
      </c>
      <c r="K30" s="5"/>
      <c r="L30" s="47"/>
      <c r="M30" s="47"/>
      <c r="N30" s="47"/>
      <c r="O30" s="47"/>
      <c r="P30" s="47"/>
      <c r="Q30" s="47"/>
      <c r="R30" s="47"/>
      <c r="S30" s="47"/>
      <c r="T30" s="47"/>
    </row>
    <row r="31" customFormat="false" ht="12.75" hidden="false" customHeight="true" outlineLevel="0" collapsed="false">
      <c r="A31" s="47"/>
      <c r="B31" s="71" t="s">
        <v>93</v>
      </c>
      <c r="C31" s="71"/>
      <c r="D31" s="71"/>
      <c r="E31" s="71"/>
      <c r="F31" s="71"/>
      <c r="G31" s="71"/>
      <c r="H31" s="71"/>
      <c r="I31" s="71"/>
      <c r="J31" s="72" t="n">
        <f aca="false">J26</f>
        <v>2433.834</v>
      </c>
      <c r="K31" s="5"/>
      <c r="L31" s="47"/>
      <c r="M31" s="47"/>
      <c r="N31" s="47"/>
      <c r="O31" s="47"/>
      <c r="P31" s="47"/>
      <c r="Q31" s="47"/>
      <c r="R31" s="47"/>
      <c r="S31" s="47"/>
      <c r="T31" s="47"/>
    </row>
    <row r="32" customFormat="false" ht="12.75" hidden="false" customHeight="true" outlineLevel="0" collapsed="false">
      <c r="A32" s="47"/>
      <c r="B32" s="71" t="s">
        <v>59</v>
      </c>
      <c r="C32" s="50" t="s">
        <v>94</v>
      </c>
      <c r="D32" s="50"/>
      <c r="E32" s="50"/>
      <c r="F32" s="50"/>
      <c r="G32" s="50"/>
      <c r="H32" s="50"/>
      <c r="I32" s="73" t="n">
        <f aca="false">1/12</f>
        <v>0.0833333333333333</v>
      </c>
      <c r="J32" s="59" t="n">
        <f aca="false">$J$31*I32</f>
        <v>202.8195</v>
      </c>
      <c r="K32" s="5"/>
      <c r="L32" s="47"/>
      <c r="M32" s="47"/>
      <c r="N32" s="47"/>
      <c r="O32" s="47"/>
      <c r="P32" s="47"/>
      <c r="Q32" s="47"/>
      <c r="R32" s="47"/>
      <c r="S32" s="47"/>
      <c r="T32" s="47"/>
    </row>
    <row r="33" customFormat="false" ht="12.75" hidden="false" customHeight="true" outlineLevel="0" collapsed="false">
      <c r="A33" s="47"/>
      <c r="B33" s="71" t="s">
        <v>61</v>
      </c>
      <c r="C33" s="50" t="s">
        <v>95</v>
      </c>
      <c r="D33" s="50"/>
      <c r="E33" s="50"/>
      <c r="F33" s="50"/>
      <c r="G33" s="50"/>
      <c r="H33" s="50"/>
      <c r="I33" s="73" t="n">
        <f aca="false">((1/12)+(1/12)/3)</f>
        <v>0.111111111111111</v>
      </c>
      <c r="J33" s="59" t="n">
        <f aca="false">$J$31*I33</f>
        <v>270.426</v>
      </c>
      <c r="K33" s="5"/>
      <c r="L33" s="47"/>
      <c r="M33" s="47"/>
      <c r="N33" s="47"/>
      <c r="O33" s="47"/>
      <c r="P33" s="47"/>
      <c r="Q33" s="47"/>
      <c r="R33" s="47"/>
      <c r="S33" s="47"/>
      <c r="T33" s="47"/>
    </row>
    <row r="34" customFormat="false" ht="14.25" hidden="false" customHeight="true" outlineLevel="0" collapsed="false">
      <c r="A34" s="47"/>
      <c r="B34" s="71" t="s">
        <v>96</v>
      </c>
      <c r="C34" s="71"/>
      <c r="D34" s="71"/>
      <c r="E34" s="71"/>
      <c r="F34" s="71"/>
      <c r="G34" s="71"/>
      <c r="H34" s="71"/>
      <c r="I34" s="74" t="n">
        <f aca="false">I32+I33</f>
        <v>0.194444444444444</v>
      </c>
      <c r="J34" s="75" t="n">
        <f aca="false">SUM(J32:J33)</f>
        <v>473.2455</v>
      </c>
      <c r="K34" s="68"/>
      <c r="L34" s="47"/>
      <c r="M34" s="47"/>
      <c r="N34" s="47"/>
      <c r="O34" s="47"/>
      <c r="P34" s="47"/>
      <c r="Q34" s="47"/>
      <c r="R34" s="47"/>
      <c r="S34" s="47"/>
      <c r="T34" s="47"/>
    </row>
    <row r="35" customFormat="false" ht="14.25" hidden="false" customHeight="true" outlineLevel="0" collapsed="false">
      <c r="A35" s="47"/>
      <c r="B35" s="76"/>
      <c r="C35" s="77"/>
      <c r="D35" s="77"/>
      <c r="E35" s="77"/>
      <c r="F35" s="77"/>
      <c r="G35" s="77"/>
      <c r="H35" s="77"/>
      <c r="I35" s="78"/>
      <c r="J35" s="79"/>
      <c r="K35" s="5"/>
      <c r="L35" s="47"/>
      <c r="M35" s="47"/>
      <c r="N35" s="47"/>
      <c r="O35" s="47"/>
      <c r="P35" s="47"/>
      <c r="Q35" s="47"/>
      <c r="R35" s="47"/>
      <c r="S35" s="47"/>
      <c r="T35" s="47"/>
    </row>
    <row r="36" customFormat="false" ht="14.25" hidden="false" customHeight="true" outlineLevel="0" collapsed="false">
      <c r="A36" s="47"/>
      <c r="B36" s="64" t="s">
        <v>97</v>
      </c>
      <c r="C36" s="64"/>
      <c r="D36" s="64"/>
      <c r="E36" s="64"/>
      <c r="F36" s="64"/>
      <c r="G36" s="64"/>
      <c r="H36" s="64"/>
      <c r="I36" s="64" t="s">
        <v>85</v>
      </c>
      <c r="J36" s="64" t="s">
        <v>86</v>
      </c>
      <c r="K36" s="5"/>
      <c r="L36" s="47"/>
      <c r="M36" s="47"/>
      <c r="N36" s="47"/>
      <c r="O36" s="47"/>
      <c r="P36" s="47"/>
      <c r="Q36" s="47"/>
      <c r="R36" s="47"/>
      <c r="S36" s="47"/>
      <c r="T36" s="47"/>
    </row>
    <row r="37" customFormat="false" ht="14.25" hidden="false" customHeight="true" outlineLevel="0" collapsed="false">
      <c r="A37" s="47"/>
      <c r="B37" s="64" t="s">
        <v>98</v>
      </c>
      <c r="C37" s="64"/>
      <c r="D37" s="64"/>
      <c r="E37" s="64"/>
      <c r="F37" s="64"/>
      <c r="G37" s="64"/>
      <c r="H37" s="64"/>
      <c r="I37" s="64"/>
      <c r="J37" s="80" t="n">
        <f aca="false">J26+J34</f>
        <v>2907.0795</v>
      </c>
      <c r="K37" s="5"/>
      <c r="L37" s="47"/>
      <c r="M37" s="47"/>
      <c r="N37" s="47"/>
      <c r="O37" s="47"/>
      <c r="P37" s="47"/>
      <c r="Q37" s="47"/>
      <c r="R37" s="47"/>
      <c r="S37" s="47"/>
      <c r="T37" s="47"/>
    </row>
    <row r="38" customFormat="false" ht="14.25" hidden="false" customHeight="true" outlineLevel="0" collapsed="false">
      <c r="A38" s="47"/>
      <c r="B38" s="64" t="s">
        <v>59</v>
      </c>
      <c r="C38" s="52" t="s">
        <v>99</v>
      </c>
      <c r="D38" s="52"/>
      <c r="E38" s="52"/>
      <c r="F38" s="52"/>
      <c r="G38" s="52"/>
      <c r="H38" s="52"/>
      <c r="I38" s="66" t="n">
        <v>0.2</v>
      </c>
      <c r="J38" s="65" t="n">
        <f aca="false">$J$37*I38</f>
        <v>581.4159</v>
      </c>
      <c r="K38" s="5"/>
      <c r="L38" s="47"/>
      <c r="M38" s="47"/>
      <c r="N38" s="47"/>
      <c r="O38" s="47"/>
      <c r="P38" s="47"/>
      <c r="Q38" s="47"/>
      <c r="R38" s="47"/>
      <c r="S38" s="47"/>
      <c r="T38" s="47"/>
    </row>
    <row r="39" customFormat="false" ht="12.75" hidden="false" customHeight="true" outlineLevel="0" collapsed="false">
      <c r="A39" s="47"/>
      <c r="B39" s="64" t="s">
        <v>61</v>
      </c>
      <c r="C39" s="52" t="s">
        <v>100</v>
      </c>
      <c r="D39" s="52"/>
      <c r="E39" s="52"/>
      <c r="F39" s="52"/>
      <c r="G39" s="52"/>
      <c r="H39" s="52"/>
      <c r="I39" s="66" t="n">
        <v>0.025</v>
      </c>
      <c r="J39" s="65" t="n">
        <f aca="false">$J$37*I39</f>
        <v>72.6769875</v>
      </c>
      <c r="K39" s="5"/>
      <c r="L39" s="47"/>
      <c r="M39" s="47"/>
      <c r="N39" s="47"/>
      <c r="O39" s="47"/>
      <c r="P39" s="47"/>
      <c r="Q39" s="47"/>
      <c r="R39" s="47"/>
      <c r="S39" s="47"/>
      <c r="T39" s="47"/>
    </row>
    <row r="40" customFormat="false" ht="14.25" hidden="false" customHeight="true" outlineLevel="0" collapsed="false">
      <c r="A40" s="47"/>
      <c r="B40" s="64" t="s">
        <v>64</v>
      </c>
      <c r="C40" s="52" t="s">
        <v>101</v>
      </c>
      <c r="D40" s="52"/>
      <c r="E40" s="52"/>
      <c r="F40" s="52"/>
      <c r="G40" s="52"/>
      <c r="H40" s="52"/>
      <c r="I40" s="81"/>
      <c r="J40" s="65" t="n">
        <f aca="false">$J$37*I40</f>
        <v>0</v>
      </c>
      <c r="K40" s="5"/>
      <c r="L40" s="47"/>
      <c r="M40" s="47"/>
      <c r="N40" s="47"/>
      <c r="O40" s="47"/>
      <c r="P40" s="47"/>
      <c r="Q40" s="47"/>
      <c r="R40" s="47"/>
      <c r="S40" s="47"/>
      <c r="T40" s="47"/>
    </row>
    <row r="41" customFormat="false" ht="12.75" hidden="false" customHeight="true" outlineLevel="0" collapsed="false">
      <c r="A41" s="47"/>
      <c r="B41" s="64" t="s">
        <v>66</v>
      </c>
      <c r="C41" s="52" t="s">
        <v>102</v>
      </c>
      <c r="D41" s="52"/>
      <c r="E41" s="52"/>
      <c r="F41" s="52"/>
      <c r="G41" s="52"/>
      <c r="H41" s="52"/>
      <c r="I41" s="66" t="n">
        <v>0.015</v>
      </c>
      <c r="J41" s="65" t="n">
        <f aca="false">$J$37*I41</f>
        <v>43.6061925</v>
      </c>
      <c r="K41" s="5"/>
      <c r="L41" s="47"/>
      <c r="M41" s="47"/>
      <c r="N41" s="47"/>
      <c r="O41" s="47"/>
      <c r="P41" s="47"/>
      <c r="Q41" s="47"/>
      <c r="R41" s="47"/>
      <c r="S41" s="47"/>
      <c r="T41" s="47"/>
    </row>
    <row r="42" customFormat="false" ht="14.25" hidden="false" customHeight="true" outlineLevel="0" collapsed="false">
      <c r="A42" s="47"/>
      <c r="B42" s="64" t="s">
        <v>103</v>
      </c>
      <c r="C42" s="52" t="s">
        <v>104</v>
      </c>
      <c r="D42" s="52"/>
      <c r="E42" s="52"/>
      <c r="F42" s="52"/>
      <c r="G42" s="52"/>
      <c r="H42" s="52"/>
      <c r="I42" s="66" t="n">
        <v>0.01</v>
      </c>
      <c r="J42" s="65" t="n">
        <f aca="false">$J$37*I42</f>
        <v>29.070795</v>
      </c>
      <c r="K42" s="5"/>
      <c r="L42" s="47"/>
      <c r="M42" s="47"/>
      <c r="N42" s="47"/>
      <c r="O42" s="47"/>
      <c r="P42" s="47"/>
      <c r="Q42" s="47"/>
      <c r="R42" s="47"/>
      <c r="S42" s="47"/>
      <c r="T42" s="47"/>
    </row>
    <row r="43" customFormat="false" ht="14.25" hidden="false" customHeight="true" outlineLevel="0" collapsed="false">
      <c r="A43" s="47"/>
      <c r="B43" s="64" t="s">
        <v>105</v>
      </c>
      <c r="C43" s="52" t="s">
        <v>106</v>
      </c>
      <c r="D43" s="52"/>
      <c r="E43" s="52"/>
      <c r="F43" s="52"/>
      <c r="G43" s="52"/>
      <c r="H43" s="52"/>
      <c r="I43" s="66" t="n">
        <v>0.006</v>
      </c>
      <c r="J43" s="65" t="n">
        <f aca="false">$J$37*I43</f>
        <v>17.442477</v>
      </c>
      <c r="K43" s="5"/>
      <c r="L43" s="47"/>
      <c r="M43" s="47"/>
      <c r="N43" s="47"/>
      <c r="O43" s="47"/>
      <c r="P43" s="47"/>
      <c r="Q43" s="47"/>
      <c r="R43" s="47"/>
      <c r="S43" s="47"/>
      <c r="T43" s="47"/>
    </row>
    <row r="44" customFormat="false" ht="14.25" hidden="false" customHeight="true" outlineLevel="0" collapsed="false">
      <c r="A44" s="47"/>
      <c r="B44" s="64" t="s">
        <v>107</v>
      </c>
      <c r="C44" s="52" t="s">
        <v>108</v>
      </c>
      <c r="D44" s="52"/>
      <c r="E44" s="52"/>
      <c r="F44" s="52"/>
      <c r="G44" s="52"/>
      <c r="H44" s="52"/>
      <c r="I44" s="66" t="n">
        <v>0.002</v>
      </c>
      <c r="J44" s="65" t="n">
        <f aca="false">$J$37*I44</f>
        <v>5.814159</v>
      </c>
      <c r="K44" s="5"/>
      <c r="L44" s="47"/>
      <c r="M44" s="47"/>
      <c r="N44" s="47"/>
      <c r="O44" s="47"/>
      <c r="P44" s="47"/>
      <c r="Q44" s="47"/>
      <c r="R44" s="47"/>
      <c r="S44" s="47"/>
      <c r="T44" s="47"/>
    </row>
    <row r="45" customFormat="false" ht="14.25" hidden="false" customHeight="true" outlineLevel="0" collapsed="false">
      <c r="A45" s="47"/>
      <c r="B45" s="64" t="s">
        <v>109</v>
      </c>
      <c r="C45" s="52" t="s">
        <v>110</v>
      </c>
      <c r="D45" s="52"/>
      <c r="E45" s="52"/>
      <c r="F45" s="52"/>
      <c r="G45" s="52"/>
      <c r="H45" s="52"/>
      <c r="I45" s="66" t="n">
        <v>0.08</v>
      </c>
      <c r="J45" s="65" t="n">
        <f aca="false">$J$37*I45</f>
        <v>232.56636</v>
      </c>
      <c r="K45" s="5"/>
      <c r="L45" s="47"/>
      <c r="M45" s="47"/>
      <c r="N45" s="47"/>
      <c r="O45" s="47"/>
      <c r="P45" s="47"/>
      <c r="Q45" s="47"/>
      <c r="R45" s="47"/>
      <c r="S45" s="47"/>
      <c r="T45" s="47"/>
    </row>
    <row r="46" customFormat="false" ht="14.25" hidden="false" customHeight="true" outlineLevel="0" collapsed="false">
      <c r="A46" s="47"/>
      <c r="B46" s="64" t="s">
        <v>111</v>
      </c>
      <c r="C46" s="64"/>
      <c r="D46" s="64"/>
      <c r="E46" s="64"/>
      <c r="F46" s="64"/>
      <c r="G46" s="64"/>
      <c r="H46" s="64"/>
      <c r="I46" s="82" t="n">
        <f aca="false">SUM(I38:I45)</f>
        <v>0.338</v>
      </c>
      <c r="J46" s="67" t="n">
        <f aca="false">SUM(J38:J45)</f>
        <v>982.592871</v>
      </c>
      <c r="K46" s="68"/>
      <c r="L46" s="47"/>
      <c r="M46" s="47"/>
      <c r="N46" s="47"/>
      <c r="O46" s="47"/>
      <c r="P46" s="47"/>
      <c r="Q46" s="47"/>
      <c r="R46" s="47"/>
      <c r="S46" s="47"/>
      <c r="T46" s="47"/>
    </row>
    <row r="47" customFormat="false" ht="14.25" hidden="false" customHeight="true" outlineLevel="0" collapsed="false">
      <c r="A47" s="47"/>
      <c r="B47" s="4"/>
      <c r="C47" s="69"/>
      <c r="D47" s="69"/>
      <c r="E47" s="69"/>
      <c r="F47" s="69"/>
      <c r="G47" s="69"/>
      <c r="H47" s="69"/>
      <c r="I47" s="83"/>
      <c r="J47" s="84"/>
      <c r="K47" s="68"/>
      <c r="L47" s="47"/>
      <c r="M47" s="47"/>
      <c r="N47" s="47"/>
      <c r="O47" s="47"/>
      <c r="P47" s="47"/>
      <c r="Q47" s="47"/>
      <c r="R47" s="47"/>
      <c r="S47" s="47"/>
      <c r="T47" s="47"/>
    </row>
    <row r="48" customFormat="false" ht="12.75" hidden="false" customHeight="true" outlineLevel="0" collapsed="false">
      <c r="A48" s="47"/>
      <c r="B48" s="64" t="s">
        <v>112</v>
      </c>
      <c r="C48" s="64"/>
      <c r="D48" s="64"/>
      <c r="E48" s="64"/>
      <c r="F48" s="64"/>
      <c r="G48" s="64"/>
      <c r="H48" s="64"/>
      <c r="I48" s="82"/>
      <c r="J48" s="64" t="s">
        <v>86</v>
      </c>
      <c r="K48" s="5"/>
      <c r="L48" s="47"/>
      <c r="M48" s="47"/>
      <c r="N48" s="47"/>
      <c r="O48" s="47"/>
      <c r="P48" s="47"/>
      <c r="Q48" s="47"/>
      <c r="R48" s="47"/>
      <c r="S48" s="47"/>
      <c r="T48" s="47"/>
    </row>
    <row r="49" customFormat="false" ht="12.75" hidden="false" customHeight="true" outlineLevel="0" collapsed="false">
      <c r="A49" s="85"/>
      <c r="B49" s="64" t="s">
        <v>59</v>
      </c>
      <c r="C49" s="52" t="s">
        <v>113</v>
      </c>
      <c r="D49" s="52"/>
      <c r="E49" s="52"/>
      <c r="F49" s="52"/>
      <c r="G49" s="52"/>
      <c r="H49" s="52"/>
      <c r="I49" s="86"/>
      <c r="J49" s="65" t="n">
        <v>0</v>
      </c>
      <c r="K49" s="61" t="s">
        <v>114</v>
      </c>
      <c r="L49" s="85"/>
      <c r="M49" s="85"/>
      <c r="N49" s="85"/>
      <c r="O49" s="85"/>
      <c r="P49" s="85"/>
      <c r="Q49" s="85"/>
      <c r="R49" s="85"/>
      <c r="S49" s="85"/>
      <c r="T49" s="85"/>
    </row>
    <row r="50" customFormat="false" ht="14.25" hidden="false" customHeight="true" outlineLevel="0" collapsed="false">
      <c r="A50" s="47"/>
      <c r="B50" s="64" t="s">
        <v>61</v>
      </c>
      <c r="C50" s="52" t="s">
        <v>115</v>
      </c>
      <c r="D50" s="52"/>
      <c r="E50" s="52"/>
      <c r="F50" s="52"/>
      <c r="G50" s="52"/>
      <c r="H50" s="52"/>
      <c r="I50" s="65" t="n">
        <v>18.83</v>
      </c>
      <c r="J50" s="65" t="n">
        <f aca="false">I50*15</f>
        <v>282.45</v>
      </c>
      <c r="K50" s="5"/>
      <c r="L50" s="47"/>
      <c r="M50" s="47"/>
      <c r="N50" s="47"/>
      <c r="O50" s="47"/>
      <c r="P50" s="47"/>
      <c r="Q50" s="47"/>
      <c r="R50" s="47"/>
      <c r="S50" s="47"/>
      <c r="T50" s="47"/>
    </row>
    <row r="51" customFormat="false" ht="14.25" hidden="false" customHeight="true" outlineLevel="0" collapsed="false">
      <c r="A51" s="47"/>
      <c r="B51" s="64" t="s">
        <v>64</v>
      </c>
      <c r="C51" s="52" t="s">
        <v>116</v>
      </c>
      <c r="D51" s="52"/>
      <c r="E51" s="52"/>
      <c r="F51" s="52"/>
      <c r="G51" s="52"/>
      <c r="H51" s="52"/>
      <c r="I51" s="65"/>
      <c r="J51" s="65" t="n">
        <v>131.87</v>
      </c>
      <c r="K51" s="5"/>
      <c r="L51" s="47"/>
      <c r="M51" s="47"/>
      <c r="N51" s="47"/>
      <c r="O51" s="47"/>
      <c r="P51" s="47"/>
      <c r="Q51" s="47"/>
      <c r="R51" s="47"/>
      <c r="S51" s="47"/>
      <c r="T51" s="47"/>
    </row>
    <row r="52" customFormat="false" ht="14.25" hidden="false" customHeight="true" outlineLevel="0" collapsed="false">
      <c r="A52" s="47"/>
      <c r="B52" s="64" t="s">
        <v>66</v>
      </c>
      <c r="C52" s="52" t="s">
        <v>117</v>
      </c>
      <c r="D52" s="52"/>
      <c r="E52" s="52"/>
      <c r="F52" s="52"/>
      <c r="G52" s="52"/>
      <c r="H52" s="52"/>
      <c r="I52" s="65"/>
      <c r="J52" s="87" t="n">
        <v>0</v>
      </c>
      <c r="K52" s="42" t="s">
        <v>118</v>
      </c>
      <c r="L52" s="47"/>
      <c r="M52" s="47"/>
      <c r="N52" s="47"/>
      <c r="O52" s="47"/>
      <c r="P52" s="47"/>
      <c r="Q52" s="47"/>
      <c r="R52" s="47"/>
      <c r="S52" s="47"/>
      <c r="T52" s="47"/>
    </row>
    <row r="53" customFormat="false" ht="14.25" hidden="false" customHeight="true" outlineLevel="0" collapsed="false">
      <c r="A53" s="47"/>
      <c r="B53" s="64" t="s">
        <v>103</v>
      </c>
      <c r="C53" s="52" t="s">
        <v>119</v>
      </c>
      <c r="D53" s="52"/>
      <c r="E53" s="52"/>
      <c r="F53" s="52"/>
      <c r="G53" s="52"/>
      <c r="H53" s="52"/>
      <c r="I53" s="65"/>
      <c r="J53" s="65" t="n">
        <v>106.38</v>
      </c>
      <c r="K53" s="88"/>
      <c r="L53" s="47"/>
      <c r="M53" s="47"/>
      <c r="N53" s="47"/>
      <c r="O53" s="47"/>
      <c r="P53" s="47"/>
      <c r="Q53" s="47"/>
      <c r="R53" s="47"/>
      <c r="S53" s="47"/>
      <c r="T53" s="47"/>
    </row>
    <row r="54" customFormat="false" ht="14.25" hidden="false" customHeight="true" outlineLevel="0" collapsed="false">
      <c r="A54" s="47"/>
      <c r="B54" s="64" t="s">
        <v>105</v>
      </c>
      <c r="C54" s="52" t="s">
        <v>120</v>
      </c>
      <c r="D54" s="52"/>
      <c r="E54" s="52"/>
      <c r="F54" s="52"/>
      <c r="G54" s="52"/>
      <c r="H54" s="52"/>
      <c r="I54" s="65"/>
      <c r="J54" s="65" t="n">
        <v>15.94</v>
      </c>
      <c r="K54" s="89"/>
      <c r="L54" s="47"/>
      <c r="M54" s="47"/>
      <c r="N54" s="47"/>
      <c r="O54" s="47"/>
      <c r="P54" s="47"/>
      <c r="Q54" s="47"/>
      <c r="R54" s="47"/>
      <c r="S54" s="47"/>
      <c r="T54" s="47"/>
    </row>
    <row r="55" customFormat="false" ht="14.25" hidden="false" customHeight="true" outlineLevel="0" collapsed="false">
      <c r="A55" s="47"/>
      <c r="B55" s="64" t="s">
        <v>121</v>
      </c>
      <c r="C55" s="64"/>
      <c r="D55" s="64"/>
      <c r="E55" s="64"/>
      <c r="F55" s="64"/>
      <c r="G55" s="64"/>
      <c r="H55" s="64"/>
      <c r="I55" s="64"/>
      <c r="J55" s="67" t="n">
        <f aca="false">SUM(J49:J54)</f>
        <v>536.64</v>
      </c>
      <c r="K55" s="68"/>
      <c r="L55" s="47"/>
      <c r="M55" s="47"/>
      <c r="N55" s="47"/>
      <c r="O55" s="47"/>
      <c r="P55" s="47"/>
      <c r="Q55" s="47"/>
      <c r="R55" s="47"/>
      <c r="S55" s="47"/>
      <c r="T55" s="47"/>
    </row>
    <row r="56" customFormat="false" ht="14.25" hidden="false" customHeight="true" outlineLevel="0" collapsed="false">
      <c r="A56" s="47"/>
      <c r="B56" s="4"/>
      <c r="C56" s="69"/>
      <c r="D56" s="69"/>
      <c r="E56" s="69"/>
      <c r="F56" s="69"/>
      <c r="G56" s="69"/>
      <c r="H56" s="69"/>
      <c r="I56" s="83"/>
      <c r="J56" s="84"/>
      <c r="K56" s="5"/>
      <c r="L56" s="47"/>
      <c r="M56" s="47"/>
      <c r="N56" s="47"/>
      <c r="O56" s="47"/>
      <c r="P56" s="47"/>
      <c r="Q56" s="47"/>
      <c r="R56" s="47"/>
      <c r="S56" s="47"/>
      <c r="T56" s="47"/>
    </row>
    <row r="57" customFormat="false" ht="14.25" hidden="false" customHeight="true" outlineLevel="0" collapsed="false">
      <c r="A57" s="47"/>
      <c r="B57" s="49" t="s">
        <v>122</v>
      </c>
      <c r="C57" s="49"/>
      <c r="D57" s="49"/>
      <c r="E57" s="49"/>
      <c r="F57" s="49"/>
      <c r="G57" s="49"/>
      <c r="H57" s="49"/>
      <c r="I57" s="49"/>
      <c r="J57" s="49"/>
      <c r="K57" s="5"/>
      <c r="L57" s="47"/>
      <c r="M57" s="47"/>
      <c r="N57" s="47"/>
      <c r="O57" s="47"/>
      <c r="P57" s="47"/>
      <c r="Q57" s="47"/>
      <c r="R57" s="47"/>
      <c r="S57" s="47"/>
      <c r="T57" s="47"/>
    </row>
    <row r="58" customFormat="false" ht="12.75" hidden="false" customHeight="true" outlineLevel="0" collapsed="false">
      <c r="A58" s="47"/>
      <c r="B58" s="71" t="s">
        <v>123</v>
      </c>
      <c r="C58" s="71"/>
      <c r="D58" s="71"/>
      <c r="E58" s="71"/>
      <c r="F58" s="71"/>
      <c r="G58" s="71"/>
      <c r="H58" s="71"/>
      <c r="I58" s="71"/>
      <c r="J58" s="71" t="s">
        <v>86</v>
      </c>
      <c r="K58" s="5"/>
      <c r="L58" s="47"/>
      <c r="M58" s="47"/>
      <c r="N58" s="47"/>
      <c r="O58" s="47"/>
      <c r="P58" s="47"/>
      <c r="Q58" s="47"/>
      <c r="R58" s="47"/>
      <c r="S58" s="47"/>
      <c r="T58" s="47"/>
    </row>
    <row r="59" customFormat="false" ht="12.75" hidden="false" customHeight="true" outlineLevel="0" collapsed="false">
      <c r="A59" s="47"/>
      <c r="B59" s="71" t="s">
        <v>124</v>
      </c>
      <c r="C59" s="50" t="s">
        <v>125</v>
      </c>
      <c r="D59" s="50"/>
      <c r="E59" s="50"/>
      <c r="F59" s="50"/>
      <c r="G59" s="50"/>
      <c r="H59" s="50"/>
      <c r="I59" s="50"/>
      <c r="J59" s="59" t="n">
        <f aca="false">J34</f>
        <v>473.2455</v>
      </c>
      <c r="K59" s="5"/>
      <c r="L59" s="47"/>
      <c r="M59" s="47"/>
      <c r="N59" s="47"/>
      <c r="O59" s="47"/>
      <c r="P59" s="47"/>
      <c r="Q59" s="47"/>
      <c r="R59" s="47"/>
      <c r="S59" s="47"/>
      <c r="T59" s="47"/>
    </row>
    <row r="60" customFormat="false" ht="14.25" hidden="false" customHeight="true" outlineLevel="0" collapsed="false">
      <c r="A60" s="47"/>
      <c r="B60" s="71" t="s">
        <v>126</v>
      </c>
      <c r="C60" s="50" t="s">
        <v>127</v>
      </c>
      <c r="D60" s="50"/>
      <c r="E60" s="50"/>
      <c r="F60" s="50"/>
      <c r="G60" s="50"/>
      <c r="H60" s="50"/>
      <c r="I60" s="50"/>
      <c r="J60" s="59" t="n">
        <f aca="false">J46</f>
        <v>982.592871</v>
      </c>
      <c r="K60" s="5"/>
      <c r="L60" s="47"/>
      <c r="M60" s="47"/>
      <c r="N60" s="47"/>
      <c r="O60" s="47"/>
      <c r="P60" s="47"/>
      <c r="Q60" s="47"/>
      <c r="R60" s="47"/>
      <c r="S60" s="47"/>
      <c r="T60" s="47"/>
    </row>
    <row r="61" customFormat="false" ht="14.25" hidden="false" customHeight="true" outlineLevel="0" collapsed="false">
      <c r="A61" s="47"/>
      <c r="B61" s="71" t="s">
        <v>128</v>
      </c>
      <c r="C61" s="50" t="s">
        <v>129</v>
      </c>
      <c r="D61" s="50"/>
      <c r="E61" s="50"/>
      <c r="F61" s="50"/>
      <c r="G61" s="50"/>
      <c r="H61" s="50"/>
      <c r="I61" s="50"/>
      <c r="J61" s="59" t="n">
        <f aca="false">J55</f>
        <v>536.64</v>
      </c>
      <c r="K61" s="5"/>
      <c r="L61" s="47"/>
      <c r="M61" s="47"/>
      <c r="N61" s="47"/>
      <c r="O61" s="47"/>
      <c r="P61" s="47"/>
      <c r="Q61" s="47"/>
      <c r="R61" s="47"/>
      <c r="S61" s="47"/>
      <c r="T61" s="47"/>
    </row>
    <row r="62" customFormat="false" ht="14.25" hidden="false" customHeight="true" outlineLevel="0" collapsed="false">
      <c r="A62" s="85"/>
      <c r="B62" s="71" t="s">
        <v>130</v>
      </c>
      <c r="C62" s="71"/>
      <c r="D62" s="71"/>
      <c r="E62" s="71"/>
      <c r="F62" s="71"/>
      <c r="G62" s="71"/>
      <c r="H62" s="71"/>
      <c r="I62" s="71"/>
      <c r="J62" s="75" t="n">
        <f aca="false">SUM(J59:J61)</f>
        <v>1992.478371</v>
      </c>
      <c r="K62" s="68"/>
      <c r="L62" s="85"/>
      <c r="M62" s="85"/>
      <c r="N62" s="85"/>
      <c r="O62" s="85"/>
      <c r="P62" s="85"/>
      <c r="Q62" s="85"/>
      <c r="R62" s="85"/>
      <c r="S62" s="85"/>
      <c r="T62" s="85"/>
    </row>
    <row r="63" customFormat="false" ht="14.25" hidden="false" customHeight="true" outlineLevel="0" collapsed="false">
      <c r="A63" s="47"/>
      <c r="B63" s="90"/>
      <c r="C63" s="90"/>
      <c r="D63" s="90"/>
      <c r="E63" s="90"/>
      <c r="F63" s="90"/>
      <c r="G63" s="90"/>
      <c r="H63" s="90"/>
      <c r="I63" s="90"/>
      <c r="J63" s="90"/>
      <c r="K63" s="5"/>
      <c r="L63" s="47"/>
      <c r="M63" s="47"/>
      <c r="N63" s="47"/>
      <c r="O63" s="47"/>
      <c r="P63" s="47"/>
      <c r="Q63" s="47"/>
      <c r="R63" s="47"/>
      <c r="S63" s="47"/>
      <c r="T63" s="47"/>
    </row>
    <row r="64" customFormat="false" ht="14.25" hidden="false" customHeight="true" outlineLevel="0" collapsed="false">
      <c r="A64" s="47"/>
      <c r="B64" s="90"/>
      <c r="C64" s="90"/>
      <c r="D64" s="90"/>
      <c r="E64" s="90"/>
      <c r="F64" s="90"/>
      <c r="G64" s="90"/>
      <c r="H64" s="90"/>
      <c r="I64" s="90"/>
      <c r="J64" s="90"/>
      <c r="K64" s="5"/>
      <c r="L64" s="47"/>
      <c r="M64" s="47"/>
      <c r="N64" s="47"/>
      <c r="O64" s="47"/>
      <c r="P64" s="47"/>
      <c r="Q64" s="47"/>
      <c r="R64" s="47"/>
      <c r="S64" s="47"/>
      <c r="T64" s="47"/>
    </row>
    <row r="65" customFormat="false" ht="14.25" hidden="false" customHeight="true" outlineLevel="0" collapsed="false">
      <c r="A65" s="47"/>
      <c r="B65" s="49" t="s">
        <v>131</v>
      </c>
      <c r="C65" s="49"/>
      <c r="D65" s="49"/>
      <c r="E65" s="49"/>
      <c r="F65" s="49"/>
      <c r="G65" s="49"/>
      <c r="H65" s="49"/>
      <c r="I65" s="49"/>
      <c r="J65" s="49"/>
      <c r="K65" s="5"/>
      <c r="L65" s="47"/>
      <c r="M65" s="47"/>
      <c r="N65" s="47"/>
      <c r="O65" s="47"/>
      <c r="P65" s="47"/>
      <c r="Q65" s="47"/>
      <c r="R65" s="47"/>
      <c r="S65" s="47"/>
      <c r="T65" s="47"/>
    </row>
    <row r="66" customFormat="false" ht="14.25" hidden="false" customHeight="true" outlineLevel="0" collapsed="false">
      <c r="A66" s="47"/>
      <c r="B66" s="71" t="n">
        <v>3</v>
      </c>
      <c r="C66" s="71" t="s">
        <v>132</v>
      </c>
      <c r="D66" s="71"/>
      <c r="E66" s="71"/>
      <c r="F66" s="71"/>
      <c r="G66" s="71"/>
      <c r="H66" s="71"/>
      <c r="I66" s="71" t="s">
        <v>85</v>
      </c>
      <c r="J66" s="71" t="s">
        <v>86</v>
      </c>
      <c r="K66" s="5"/>
      <c r="L66" s="47"/>
      <c r="M66" s="47"/>
      <c r="N66" s="47"/>
      <c r="O66" s="47"/>
      <c r="P66" s="47"/>
      <c r="Q66" s="47"/>
      <c r="R66" s="47"/>
      <c r="S66" s="47"/>
      <c r="T66" s="47"/>
    </row>
    <row r="67" customFormat="false" ht="14.25" hidden="false" customHeight="true" outlineLevel="0" collapsed="false">
      <c r="A67" s="47"/>
      <c r="B67" s="71" t="s">
        <v>93</v>
      </c>
      <c r="C67" s="71"/>
      <c r="D67" s="71"/>
      <c r="E67" s="71"/>
      <c r="F67" s="71"/>
      <c r="G67" s="71"/>
      <c r="H67" s="71"/>
      <c r="I67" s="71"/>
      <c r="J67" s="91" t="n">
        <f aca="false">J26</f>
        <v>2433.834</v>
      </c>
      <c r="K67" s="5"/>
      <c r="L67" s="47"/>
      <c r="M67" s="47"/>
      <c r="N67" s="47"/>
      <c r="O67" s="47"/>
      <c r="P67" s="47"/>
      <c r="Q67" s="47"/>
      <c r="R67" s="47"/>
      <c r="S67" s="47"/>
      <c r="T67" s="47"/>
    </row>
    <row r="68" customFormat="false" ht="14.25" hidden="false" customHeight="true" outlineLevel="0" collapsed="false">
      <c r="A68" s="47"/>
      <c r="B68" s="71" t="s">
        <v>59</v>
      </c>
      <c r="C68" s="50" t="s">
        <v>133</v>
      </c>
      <c r="D68" s="50"/>
      <c r="E68" s="50"/>
      <c r="F68" s="50"/>
      <c r="G68" s="50"/>
      <c r="H68" s="50"/>
      <c r="I68" s="73" t="n">
        <f aca="false">((1/12)*0.05)</f>
        <v>0.00416666666666667</v>
      </c>
      <c r="J68" s="59" t="n">
        <f aca="false">$J$67*I68</f>
        <v>10.140975</v>
      </c>
      <c r="K68" s="68"/>
      <c r="L68" s="47"/>
      <c r="M68" s="47"/>
      <c r="N68" s="47"/>
      <c r="O68" s="47"/>
      <c r="P68" s="47"/>
      <c r="Q68" s="47"/>
      <c r="R68" s="47"/>
      <c r="S68" s="47"/>
      <c r="T68" s="47"/>
    </row>
    <row r="69" customFormat="false" ht="14.25" hidden="false" customHeight="true" outlineLevel="0" collapsed="false">
      <c r="A69" s="47"/>
      <c r="B69" s="71" t="s">
        <v>61</v>
      </c>
      <c r="C69" s="50" t="s">
        <v>134</v>
      </c>
      <c r="D69" s="50"/>
      <c r="E69" s="50"/>
      <c r="F69" s="50"/>
      <c r="G69" s="50"/>
      <c r="H69" s="50"/>
      <c r="I69" s="73" t="n">
        <f aca="false">I68*0.08</f>
        <v>0.000333333333333333</v>
      </c>
      <c r="J69" s="59" t="n">
        <f aca="false">$J$67*I69</f>
        <v>0.811277999999999</v>
      </c>
      <c r="K69" s="68"/>
      <c r="L69" s="47"/>
      <c r="M69" s="47"/>
      <c r="N69" s="47"/>
      <c r="O69" s="47"/>
      <c r="P69" s="47"/>
      <c r="Q69" s="47"/>
      <c r="R69" s="47"/>
      <c r="S69" s="47"/>
      <c r="T69" s="47"/>
    </row>
    <row r="70" customFormat="false" ht="14.25" hidden="false" customHeight="true" outlineLevel="0" collapsed="false">
      <c r="A70" s="47"/>
      <c r="B70" s="71" t="s">
        <v>64</v>
      </c>
      <c r="C70" s="50" t="s">
        <v>135</v>
      </c>
      <c r="D70" s="50"/>
      <c r="E70" s="50"/>
      <c r="F70" s="50"/>
      <c r="G70" s="50"/>
      <c r="H70" s="50"/>
      <c r="I70" s="73" t="n">
        <f aca="false">(7/30)/12</f>
        <v>0.0194444444444444</v>
      </c>
      <c r="J70" s="59" t="n">
        <f aca="false">$J$67*I70</f>
        <v>47.3245499999999</v>
      </c>
      <c r="K70" s="92" t="s">
        <v>136</v>
      </c>
      <c r="L70" s="47"/>
      <c r="M70" s="47"/>
      <c r="N70" s="47"/>
      <c r="O70" s="47"/>
      <c r="P70" s="47"/>
      <c r="Q70" s="47"/>
      <c r="R70" s="47"/>
      <c r="S70" s="47"/>
      <c r="T70" s="47"/>
    </row>
    <row r="71" customFormat="false" ht="14.25" hidden="false" customHeight="true" outlineLevel="0" collapsed="false">
      <c r="A71" s="47"/>
      <c r="B71" s="71" t="s">
        <v>66</v>
      </c>
      <c r="C71" s="50" t="s">
        <v>137</v>
      </c>
      <c r="D71" s="50"/>
      <c r="E71" s="50"/>
      <c r="F71" s="50"/>
      <c r="G71" s="50"/>
      <c r="H71" s="50"/>
      <c r="I71" s="73" t="n">
        <f aca="false">I70*I46</f>
        <v>0.00657222222222221</v>
      </c>
      <c r="J71" s="59" t="n">
        <f aca="false">$J$67*I71</f>
        <v>15.9956979</v>
      </c>
      <c r="K71" s="93"/>
      <c r="L71" s="47"/>
      <c r="M71" s="47"/>
      <c r="N71" s="47"/>
      <c r="O71" s="47"/>
      <c r="P71" s="47"/>
      <c r="Q71" s="47"/>
      <c r="R71" s="47"/>
      <c r="S71" s="47"/>
      <c r="T71" s="47"/>
    </row>
    <row r="72" customFormat="false" ht="14.25" hidden="false" customHeight="true" outlineLevel="0" collapsed="false">
      <c r="A72" s="5"/>
      <c r="B72" s="71" t="s">
        <v>103</v>
      </c>
      <c r="C72" s="50" t="s">
        <v>138</v>
      </c>
      <c r="D72" s="50"/>
      <c r="E72" s="50"/>
      <c r="F72" s="50"/>
      <c r="G72" s="50"/>
      <c r="H72" s="50"/>
      <c r="I72" s="73" t="n">
        <f aca="false">(0.4*0.08)</f>
        <v>0.032</v>
      </c>
      <c r="J72" s="59" t="n">
        <f aca="false">$J$67*I72</f>
        <v>77.882688</v>
      </c>
      <c r="K72" s="68"/>
      <c r="L72" s="5"/>
      <c r="M72" s="5"/>
      <c r="N72" s="5"/>
      <c r="O72" s="5"/>
      <c r="P72" s="5"/>
      <c r="Q72" s="5"/>
      <c r="R72" s="5"/>
      <c r="S72" s="5"/>
      <c r="T72" s="5"/>
    </row>
    <row r="73" customFormat="false" ht="14.25" hidden="false" customHeight="true" outlineLevel="0" collapsed="false">
      <c r="A73" s="47"/>
      <c r="B73" s="71" t="s">
        <v>139</v>
      </c>
      <c r="C73" s="71"/>
      <c r="D73" s="71"/>
      <c r="E73" s="71"/>
      <c r="F73" s="71"/>
      <c r="G73" s="71"/>
      <c r="H73" s="71"/>
      <c r="I73" s="74" t="n">
        <f aca="false">SUM(I68:I72)</f>
        <v>0.0625166666666666</v>
      </c>
      <c r="J73" s="75" t="n">
        <f aca="false">SUM(J68:J72)</f>
        <v>152.1551889</v>
      </c>
      <c r="K73" s="68"/>
      <c r="L73" s="47"/>
      <c r="M73" s="47"/>
      <c r="N73" s="47"/>
      <c r="O73" s="47"/>
      <c r="P73" s="47"/>
      <c r="Q73" s="47"/>
      <c r="R73" s="47"/>
      <c r="S73" s="47"/>
      <c r="T73" s="47"/>
    </row>
    <row r="74" customFormat="false" ht="14.25" hidden="false" customHeight="true" outlineLevel="0" collapsed="false">
      <c r="A74" s="85"/>
      <c r="B74" s="94"/>
      <c r="C74" s="94"/>
      <c r="D74" s="94"/>
      <c r="E74" s="94"/>
      <c r="F74" s="94"/>
      <c r="G74" s="94"/>
      <c r="H74" s="94"/>
      <c r="I74" s="94"/>
      <c r="J74" s="94"/>
      <c r="K74" s="95"/>
      <c r="L74" s="85"/>
      <c r="M74" s="85"/>
      <c r="N74" s="85"/>
      <c r="O74" s="85"/>
      <c r="P74" s="85"/>
      <c r="Q74" s="85"/>
      <c r="R74" s="85"/>
      <c r="S74" s="85"/>
      <c r="T74" s="85"/>
    </row>
    <row r="75" customFormat="false" ht="14.25" hidden="false" customHeight="true" outlineLevel="0" collapsed="false">
      <c r="A75" s="85"/>
      <c r="B75" s="69"/>
      <c r="C75" s="69"/>
      <c r="D75" s="69"/>
      <c r="E75" s="69"/>
      <c r="F75" s="69"/>
      <c r="G75" s="69"/>
      <c r="H75" s="69"/>
      <c r="I75" s="69"/>
      <c r="J75" s="69"/>
      <c r="K75" s="95"/>
      <c r="L75" s="85"/>
      <c r="M75" s="85"/>
      <c r="N75" s="85"/>
      <c r="O75" s="85"/>
      <c r="P75" s="85"/>
      <c r="Q75" s="85"/>
      <c r="R75" s="85"/>
      <c r="S75" s="85"/>
      <c r="T75" s="85"/>
    </row>
    <row r="76" customFormat="false" ht="14.25" hidden="false" customHeight="true" outlineLevel="0" collapsed="false">
      <c r="A76" s="47"/>
      <c r="B76" s="49" t="s">
        <v>140</v>
      </c>
      <c r="C76" s="49"/>
      <c r="D76" s="49"/>
      <c r="E76" s="49"/>
      <c r="F76" s="49"/>
      <c r="G76" s="49"/>
      <c r="H76" s="49"/>
      <c r="I76" s="49"/>
      <c r="J76" s="49"/>
      <c r="K76" s="5"/>
      <c r="L76" s="47"/>
      <c r="M76" s="47"/>
      <c r="N76" s="47"/>
      <c r="O76" s="47"/>
      <c r="P76" s="47"/>
      <c r="Q76" s="47"/>
      <c r="R76" s="47"/>
      <c r="S76" s="47"/>
      <c r="T76" s="47"/>
    </row>
    <row r="77" customFormat="false" ht="14.25" hidden="false" customHeight="true" outlineLevel="0" collapsed="false">
      <c r="A77" s="5"/>
      <c r="B77" s="71" t="s">
        <v>141</v>
      </c>
      <c r="C77" s="71"/>
      <c r="D77" s="71"/>
      <c r="E77" s="71"/>
      <c r="F77" s="71"/>
      <c r="G77" s="71"/>
      <c r="H77" s="71"/>
      <c r="I77" s="71" t="s">
        <v>85</v>
      </c>
      <c r="J77" s="71" t="s">
        <v>86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customFormat="false" ht="14.25" hidden="false" customHeight="true" outlineLevel="0" collapsed="false">
      <c r="A78" s="47"/>
      <c r="B78" s="96" t="s">
        <v>93</v>
      </c>
      <c r="C78" s="96"/>
      <c r="D78" s="96"/>
      <c r="E78" s="96"/>
      <c r="F78" s="96"/>
      <c r="G78" s="96"/>
      <c r="H78" s="96"/>
      <c r="I78" s="96"/>
      <c r="J78" s="97" t="n">
        <f aca="false">J26</f>
        <v>2433.834</v>
      </c>
      <c r="K78" s="5"/>
      <c r="L78" s="47"/>
      <c r="M78" s="47"/>
      <c r="N78" s="47"/>
      <c r="O78" s="47"/>
      <c r="P78" s="47"/>
      <c r="Q78" s="47"/>
      <c r="R78" s="47"/>
      <c r="S78" s="47"/>
      <c r="T78" s="47"/>
    </row>
    <row r="79" customFormat="false" ht="14.25" hidden="false" customHeight="true" outlineLevel="0" collapsed="false">
      <c r="A79" s="47"/>
      <c r="B79" s="71" t="s">
        <v>59</v>
      </c>
      <c r="C79" s="50" t="s">
        <v>142</v>
      </c>
      <c r="D79" s="50"/>
      <c r="E79" s="50"/>
      <c r="F79" s="50"/>
      <c r="G79" s="50"/>
      <c r="H79" s="50"/>
      <c r="I79" s="73" t="n">
        <f aca="false">I33/12</f>
        <v>0.00925925925925926</v>
      </c>
      <c r="J79" s="59" t="n">
        <f aca="false">$J$78*I79</f>
        <v>22.5355</v>
      </c>
      <c r="K79" s="98"/>
      <c r="L79" s="47"/>
      <c r="M79" s="47"/>
      <c r="N79" s="47"/>
      <c r="O79" s="47"/>
      <c r="P79" s="47"/>
      <c r="Q79" s="47"/>
      <c r="R79" s="47"/>
      <c r="S79" s="47"/>
      <c r="T79" s="47"/>
    </row>
    <row r="80" customFormat="false" ht="12.75" hidden="false" customHeight="true" outlineLevel="0" collapsed="false">
      <c r="A80" s="47"/>
      <c r="B80" s="71" t="s">
        <v>61</v>
      </c>
      <c r="C80" s="50" t="s">
        <v>143</v>
      </c>
      <c r="D80" s="50"/>
      <c r="E80" s="50"/>
      <c r="F80" s="50"/>
      <c r="G80" s="50"/>
      <c r="H80" s="50"/>
      <c r="I80" s="73" t="n">
        <f aca="false">(5.96/30)*(1/12)</f>
        <v>0.0165555555555556</v>
      </c>
      <c r="J80" s="59" t="n">
        <f aca="false">$J$78*I80</f>
        <v>40.2934740000001</v>
      </c>
      <c r="K80" s="98"/>
      <c r="L80" s="47"/>
      <c r="M80" s="47"/>
      <c r="N80" s="47"/>
      <c r="O80" s="47"/>
      <c r="P80" s="47"/>
      <c r="Q80" s="47"/>
      <c r="R80" s="47"/>
      <c r="S80" s="47"/>
      <c r="T80" s="47"/>
    </row>
    <row r="81" customFormat="false" ht="14.25" hidden="false" customHeight="true" outlineLevel="0" collapsed="false">
      <c r="A81" s="47"/>
      <c r="B81" s="71" t="s">
        <v>64</v>
      </c>
      <c r="C81" s="50" t="s">
        <v>144</v>
      </c>
      <c r="D81" s="50"/>
      <c r="E81" s="50"/>
      <c r="F81" s="50"/>
      <c r="G81" s="50"/>
      <c r="H81" s="50"/>
      <c r="I81" s="73" t="n">
        <f aca="false">(5/30)/12*0.015</f>
        <v>0.000208333333333333</v>
      </c>
      <c r="J81" s="59" t="n">
        <f aca="false">$J$78*I81</f>
        <v>0.507048749999999</v>
      </c>
      <c r="K81" s="68"/>
      <c r="L81" s="47"/>
      <c r="M81" s="47"/>
      <c r="N81" s="47"/>
      <c r="O81" s="47"/>
      <c r="P81" s="47"/>
      <c r="Q81" s="47"/>
      <c r="R81" s="47"/>
      <c r="S81" s="47"/>
      <c r="T81" s="47"/>
    </row>
    <row r="82" customFormat="false" ht="12.75" hidden="false" customHeight="true" outlineLevel="0" collapsed="false">
      <c r="A82" s="47"/>
      <c r="B82" s="71" t="s">
        <v>66</v>
      </c>
      <c r="C82" s="63" t="s">
        <v>145</v>
      </c>
      <c r="D82" s="63"/>
      <c r="E82" s="63"/>
      <c r="F82" s="63"/>
      <c r="G82" s="63"/>
      <c r="H82" s="63"/>
      <c r="I82" s="73" t="n">
        <f aca="false">(15/30)/12*0.0078</f>
        <v>0.000325</v>
      </c>
      <c r="J82" s="59" t="n">
        <f aca="false">$J$78*I82</f>
        <v>0.79099605</v>
      </c>
      <c r="K82" s="68"/>
      <c r="L82" s="47"/>
      <c r="M82" s="47"/>
      <c r="N82" s="47"/>
      <c r="O82" s="47"/>
      <c r="P82" s="47"/>
      <c r="Q82" s="47"/>
      <c r="R82" s="47"/>
      <c r="S82" s="47"/>
      <c r="T82" s="47"/>
    </row>
    <row r="83" customFormat="false" ht="14.25" hidden="false" customHeight="true" outlineLevel="0" collapsed="false">
      <c r="A83" s="47"/>
      <c r="B83" s="71" t="s">
        <v>103</v>
      </c>
      <c r="C83" s="50" t="s">
        <v>146</v>
      </c>
      <c r="D83" s="50"/>
      <c r="E83" s="50"/>
      <c r="F83" s="50"/>
      <c r="G83" s="50"/>
      <c r="H83" s="50"/>
      <c r="I83" s="73" t="n">
        <f aca="false">(0.0144*0.1*0.4509*6/12)</f>
        <v>0.000324648</v>
      </c>
      <c r="J83" s="59" t="n">
        <f aca="false">$J$78*I83</f>
        <v>0.790139340432</v>
      </c>
      <c r="K83" s="68"/>
      <c r="L83" s="47"/>
      <c r="M83" s="47"/>
      <c r="N83" s="47"/>
      <c r="O83" s="47"/>
      <c r="P83" s="47"/>
      <c r="Q83" s="47"/>
      <c r="R83" s="47"/>
      <c r="S83" s="47"/>
      <c r="T83" s="47"/>
    </row>
    <row r="84" customFormat="false" ht="14.25" hidden="false" customHeight="true" outlineLevel="0" collapsed="false">
      <c r="A84" s="47"/>
      <c r="B84" s="71" t="s">
        <v>105</v>
      </c>
      <c r="C84" s="99" t="s">
        <v>147</v>
      </c>
      <c r="D84" s="99"/>
      <c r="E84" s="99"/>
      <c r="F84" s="99"/>
      <c r="G84" s="99"/>
      <c r="H84" s="99"/>
      <c r="I84" s="73" t="n">
        <f aca="false">SUM(I79:I83)*I46</f>
        <v>0.00901540509807409</v>
      </c>
      <c r="J84" s="59" t="n">
        <f aca="false">$J$78*I84</f>
        <v>21.9419994514661</v>
      </c>
      <c r="K84" s="68"/>
      <c r="L84" s="47"/>
      <c r="M84" s="47"/>
      <c r="N84" s="47"/>
      <c r="O84" s="47"/>
      <c r="P84" s="47"/>
      <c r="Q84" s="47"/>
      <c r="R84" s="47"/>
      <c r="S84" s="47"/>
      <c r="T84" s="47"/>
    </row>
    <row r="85" customFormat="false" ht="14.25" hidden="false" customHeight="true" outlineLevel="0" collapsed="false">
      <c r="A85" s="85"/>
      <c r="B85" s="71" t="s">
        <v>148</v>
      </c>
      <c r="C85" s="71"/>
      <c r="D85" s="71"/>
      <c r="E85" s="71"/>
      <c r="F85" s="71"/>
      <c r="G85" s="71"/>
      <c r="H85" s="71"/>
      <c r="I85" s="74" t="n">
        <f aca="false">SUM(I79:I84)</f>
        <v>0.0356882012462223</v>
      </c>
      <c r="J85" s="75" t="n">
        <f aca="false">SUM(J79:J84)</f>
        <v>86.8591575918981</v>
      </c>
      <c r="K85" s="68"/>
      <c r="L85" s="85"/>
      <c r="M85" s="85"/>
      <c r="N85" s="85"/>
      <c r="O85" s="85"/>
      <c r="P85" s="85"/>
      <c r="Q85" s="85"/>
      <c r="R85" s="85"/>
      <c r="S85" s="85"/>
      <c r="T85" s="85"/>
    </row>
    <row r="86" customFormat="false" ht="16.5" hidden="false" customHeight="true" outlineLevel="0" collapsed="false">
      <c r="A86" s="47"/>
      <c r="B86" s="100"/>
      <c r="C86" s="100"/>
      <c r="D86" s="100"/>
      <c r="E86" s="100"/>
      <c r="F86" s="100"/>
      <c r="G86" s="100"/>
      <c r="H86" s="100"/>
      <c r="I86" s="100"/>
      <c r="J86" s="100"/>
      <c r="K86" s="5"/>
      <c r="L86" s="47"/>
      <c r="M86" s="47"/>
      <c r="N86" s="47"/>
      <c r="O86" s="47"/>
      <c r="P86" s="47"/>
      <c r="Q86" s="47"/>
      <c r="R86" s="47"/>
      <c r="S86" s="47"/>
      <c r="T86" s="47"/>
    </row>
    <row r="87" customFormat="false" ht="12.75" hidden="false" customHeight="true" outlineLevel="0" collapsed="false">
      <c r="A87" s="47"/>
      <c r="B87" s="71" t="s">
        <v>149</v>
      </c>
      <c r="C87" s="71"/>
      <c r="D87" s="71"/>
      <c r="E87" s="71"/>
      <c r="F87" s="71"/>
      <c r="G87" s="71"/>
      <c r="H87" s="71"/>
      <c r="I87" s="71" t="s">
        <v>85</v>
      </c>
      <c r="J87" s="71" t="s">
        <v>86</v>
      </c>
      <c r="K87" s="5"/>
      <c r="L87" s="47"/>
      <c r="M87" s="47"/>
      <c r="N87" s="47"/>
      <c r="O87" s="47"/>
      <c r="P87" s="47"/>
      <c r="Q87" s="47"/>
      <c r="R87" s="47"/>
      <c r="S87" s="47"/>
      <c r="T87" s="47"/>
    </row>
    <row r="88" customFormat="false" ht="12.75" hidden="false" customHeight="true" outlineLevel="0" collapsed="false">
      <c r="A88" s="47"/>
      <c r="B88" s="96" t="s">
        <v>93</v>
      </c>
      <c r="C88" s="96"/>
      <c r="D88" s="96"/>
      <c r="E88" s="96"/>
      <c r="F88" s="96"/>
      <c r="G88" s="96"/>
      <c r="H88" s="96"/>
      <c r="I88" s="96"/>
      <c r="J88" s="91" t="n">
        <f aca="false">J26</f>
        <v>2433.834</v>
      </c>
      <c r="K88" s="5"/>
      <c r="L88" s="47"/>
      <c r="M88" s="47"/>
      <c r="N88" s="47"/>
      <c r="O88" s="47"/>
      <c r="P88" s="47"/>
      <c r="Q88" s="47"/>
      <c r="R88" s="47"/>
      <c r="S88" s="47"/>
      <c r="T88" s="47"/>
    </row>
    <row r="89" customFormat="false" ht="12.75" hidden="false" customHeight="true" outlineLevel="0" collapsed="false">
      <c r="A89" s="47"/>
      <c r="B89" s="71" t="s">
        <v>59</v>
      </c>
      <c r="C89" s="50" t="s">
        <v>150</v>
      </c>
      <c r="D89" s="50"/>
      <c r="E89" s="50"/>
      <c r="F89" s="50"/>
      <c r="G89" s="50"/>
      <c r="H89" s="50"/>
      <c r="I89" s="73"/>
      <c r="J89" s="59" t="n">
        <f aca="false">(J88/220)*1.6*15.22</f>
        <v>269.403298036364</v>
      </c>
      <c r="K89" s="5"/>
      <c r="L89" s="47"/>
      <c r="M89" s="47"/>
      <c r="N89" s="47"/>
      <c r="O89" s="47"/>
      <c r="P89" s="47"/>
      <c r="Q89" s="47"/>
      <c r="R89" s="47"/>
      <c r="S89" s="47"/>
      <c r="T89" s="47"/>
    </row>
    <row r="90" customFormat="false" ht="14.25" hidden="false" customHeight="true" outlineLevel="0" collapsed="false">
      <c r="A90" s="47"/>
      <c r="B90" s="71" t="s">
        <v>151</v>
      </c>
      <c r="C90" s="71"/>
      <c r="D90" s="71"/>
      <c r="E90" s="71"/>
      <c r="F90" s="71"/>
      <c r="G90" s="71"/>
      <c r="H90" s="71"/>
      <c r="I90" s="74"/>
      <c r="J90" s="75" t="n">
        <f aca="false">J89</f>
        <v>269.403298036364</v>
      </c>
      <c r="K90" s="68"/>
      <c r="L90" s="47"/>
      <c r="M90" s="47"/>
      <c r="N90" s="47"/>
      <c r="O90" s="47"/>
      <c r="P90" s="47"/>
      <c r="Q90" s="47"/>
      <c r="R90" s="47"/>
      <c r="S90" s="47"/>
      <c r="T90" s="47"/>
    </row>
    <row r="91" customFormat="false" ht="16.5" hidden="false" customHeight="true" outlineLevel="0" collapsed="false">
      <c r="A91" s="47"/>
      <c r="B91" s="101"/>
      <c r="C91" s="101"/>
      <c r="D91" s="101"/>
      <c r="E91" s="101"/>
      <c r="F91" s="101"/>
      <c r="G91" s="101"/>
      <c r="H91" s="101"/>
      <c r="I91" s="101"/>
      <c r="J91" s="101"/>
      <c r="K91" s="5"/>
      <c r="L91" s="47"/>
      <c r="M91" s="47"/>
      <c r="N91" s="47"/>
      <c r="O91" s="47"/>
      <c r="P91" s="47"/>
      <c r="Q91" s="47"/>
      <c r="R91" s="47"/>
      <c r="S91" s="47"/>
      <c r="T91" s="47"/>
    </row>
    <row r="92" customFormat="false" ht="14.25" hidden="false" customHeight="true" outlineLevel="0" collapsed="false">
      <c r="A92" s="47"/>
      <c r="B92" s="49" t="s">
        <v>152</v>
      </c>
      <c r="C92" s="49"/>
      <c r="D92" s="49"/>
      <c r="E92" s="49"/>
      <c r="F92" s="49"/>
      <c r="G92" s="49"/>
      <c r="H92" s="49"/>
      <c r="I92" s="49"/>
      <c r="J92" s="49"/>
      <c r="K92" s="5"/>
      <c r="L92" s="47"/>
      <c r="M92" s="47"/>
      <c r="N92" s="47"/>
      <c r="O92" s="47"/>
      <c r="P92" s="47"/>
      <c r="Q92" s="47"/>
      <c r="R92" s="47"/>
      <c r="S92" s="47"/>
      <c r="T92" s="47"/>
    </row>
    <row r="93" customFormat="false" ht="12.75" hidden="false" customHeight="true" outlineLevel="0" collapsed="false">
      <c r="A93" s="47"/>
      <c r="B93" s="71" t="s">
        <v>153</v>
      </c>
      <c r="C93" s="71"/>
      <c r="D93" s="71"/>
      <c r="E93" s="71"/>
      <c r="F93" s="71"/>
      <c r="G93" s="71"/>
      <c r="H93" s="71"/>
      <c r="I93" s="71"/>
      <c r="J93" s="71" t="s">
        <v>86</v>
      </c>
      <c r="K93" s="5"/>
      <c r="L93" s="47"/>
      <c r="M93" s="47"/>
      <c r="N93" s="47"/>
      <c r="O93" s="47"/>
      <c r="P93" s="47"/>
      <c r="Q93" s="47"/>
      <c r="R93" s="47"/>
      <c r="S93" s="47"/>
      <c r="T93" s="47"/>
    </row>
    <row r="94" customFormat="false" ht="12.75" hidden="false" customHeight="true" outlineLevel="0" collapsed="false">
      <c r="A94" s="47"/>
      <c r="B94" s="71" t="s">
        <v>154</v>
      </c>
      <c r="C94" s="50" t="s">
        <v>143</v>
      </c>
      <c r="D94" s="50"/>
      <c r="E94" s="50"/>
      <c r="F94" s="50"/>
      <c r="G94" s="50"/>
      <c r="H94" s="50"/>
      <c r="I94" s="50"/>
      <c r="J94" s="59" t="n">
        <f aca="false">J85</f>
        <v>86.8591575918981</v>
      </c>
      <c r="K94" s="5"/>
      <c r="L94" s="47"/>
      <c r="M94" s="47"/>
      <c r="N94" s="47"/>
      <c r="O94" s="47"/>
      <c r="P94" s="47"/>
      <c r="Q94" s="47"/>
      <c r="R94" s="47"/>
      <c r="S94" s="47"/>
      <c r="T94" s="47"/>
    </row>
    <row r="95" customFormat="false" ht="14.25" hidden="false" customHeight="true" outlineLevel="0" collapsed="false">
      <c r="A95" s="47"/>
      <c r="B95" s="71" t="s">
        <v>155</v>
      </c>
      <c r="C95" s="50" t="s">
        <v>156</v>
      </c>
      <c r="D95" s="50"/>
      <c r="E95" s="50"/>
      <c r="F95" s="50"/>
      <c r="G95" s="50"/>
      <c r="H95" s="50"/>
      <c r="I95" s="50"/>
      <c r="J95" s="59" t="n">
        <f aca="false">J90</f>
        <v>269.403298036364</v>
      </c>
      <c r="K95" s="5"/>
      <c r="L95" s="47"/>
      <c r="M95" s="47"/>
      <c r="N95" s="47"/>
      <c r="O95" s="47"/>
      <c r="P95" s="47"/>
      <c r="Q95" s="47"/>
      <c r="R95" s="47"/>
      <c r="S95" s="47"/>
      <c r="T95" s="47"/>
    </row>
    <row r="96" customFormat="false" ht="14.25" hidden="false" customHeight="true" outlineLevel="0" collapsed="false">
      <c r="A96" s="85"/>
      <c r="B96" s="71" t="s">
        <v>157</v>
      </c>
      <c r="C96" s="71"/>
      <c r="D96" s="71"/>
      <c r="E96" s="71"/>
      <c r="F96" s="71"/>
      <c r="G96" s="71"/>
      <c r="H96" s="71"/>
      <c r="I96" s="71"/>
      <c r="J96" s="75" t="n">
        <f aca="false">SUM(J94:J95)</f>
        <v>356.262455628262</v>
      </c>
      <c r="K96" s="68"/>
      <c r="L96" s="85"/>
      <c r="M96" s="85"/>
      <c r="N96" s="85"/>
      <c r="O96" s="85"/>
      <c r="P96" s="85"/>
      <c r="Q96" s="85"/>
      <c r="R96" s="85"/>
      <c r="S96" s="85"/>
      <c r="T96" s="85"/>
    </row>
    <row r="97" customFormat="false" ht="16.5" hidden="false" customHeight="true" outlineLevel="0" collapsed="false">
      <c r="A97" s="47"/>
      <c r="B97" s="101"/>
      <c r="C97" s="101"/>
      <c r="D97" s="101"/>
      <c r="E97" s="101"/>
      <c r="F97" s="101"/>
      <c r="G97" s="101"/>
      <c r="H97" s="101"/>
      <c r="I97" s="101"/>
      <c r="J97" s="101"/>
      <c r="K97" s="5"/>
      <c r="L97" s="47"/>
      <c r="M97" s="47"/>
      <c r="N97" s="47"/>
      <c r="O97" s="47"/>
      <c r="P97" s="47"/>
      <c r="Q97" s="47"/>
      <c r="R97" s="47"/>
      <c r="S97" s="47"/>
      <c r="T97" s="47"/>
    </row>
    <row r="98" customFormat="false" ht="16.5" hidden="false" customHeight="true" outlineLevel="0" collapsed="false">
      <c r="A98" s="47"/>
      <c r="B98" s="101"/>
      <c r="C98" s="101"/>
      <c r="D98" s="101"/>
      <c r="E98" s="101"/>
      <c r="F98" s="101"/>
      <c r="G98" s="101"/>
      <c r="H98" s="101"/>
      <c r="I98" s="101"/>
      <c r="J98" s="101"/>
      <c r="K98" s="5"/>
      <c r="L98" s="47"/>
      <c r="M98" s="47"/>
      <c r="N98" s="47"/>
      <c r="O98" s="47"/>
      <c r="P98" s="47"/>
      <c r="Q98" s="47"/>
      <c r="R98" s="47"/>
      <c r="S98" s="47"/>
      <c r="T98" s="47"/>
    </row>
    <row r="99" customFormat="false" ht="14.25" hidden="false" customHeight="true" outlineLevel="0" collapsed="false">
      <c r="A99" s="47"/>
      <c r="B99" s="49" t="s">
        <v>158</v>
      </c>
      <c r="C99" s="49"/>
      <c r="D99" s="49"/>
      <c r="E99" s="49"/>
      <c r="F99" s="49"/>
      <c r="G99" s="49"/>
      <c r="H99" s="49"/>
      <c r="I99" s="49"/>
      <c r="J99" s="49"/>
      <c r="K99" s="5"/>
      <c r="L99" s="47"/>
      <c r="M99" s="47"/>
      <c r="N99" s="47"/>
      <c r="O99" s="47"/>
      <c r="P99" s="47"/>
      <c r="Q99" s="47"/>
      <c r="R99" s="47"/>
      <c r="S99" s="47"/>
      <c r="T99" s="47"/>
    </row>
    <row r="100" customFormat="false" ht="14.25" hidden="false" customHeight="true" outlineLevel="0" collapsed="false">
      <c r="A100" s="47"/>
      <c r="B100" s="71" t="n">
        <v>5</v>
      </c>
      <c r="C100" s="71" t="s">
        <v>159</v>
      </c>
      <c r="D100" s="71"/>
      <c r="E100" s="71"/>
      <c r="F100" s="71"/>
      <c r="G100" s="71"/>
      <c r="H100" s="71"/>
      <c r="I100" s="71"/>
      <c r="J100" s="71" t="s">
        <v>86</v>
      </c>
      <c r="K100" s="5"/>
      <c r="L100" s="47"/>
      <c r="M100" s="47"/>
      <c r="N100" s="47"/>
      <c r="O100" s="47"/>
      <c r="P100" s="47"/>
      <c r="Q100" s="47"/>
      <c r="R100" s="47"/>
      <c r="S100" s="47"/>
      <c r="T100" s="47"/>
    </row>
    <row r="101" customFormat="false" ht="14.25" hidden="false" customHeight="true" outlineLevel="0" collapsed="false">
      <c r="A101" s="47"/>
      <c r="B101" s="71" t="s">
        <v>59</v>
      </c>
      <c r="C101" s="50" t="s">
        <v>160</v>
      </c>
      <c r="D101" s="50"/>
      <c r="E101" s="50"/>
      <c r="F101" s="50"/>
      <c r="G101" s="50"/>
      <c r="H101" s="50"/>
      <c r="I101" s="59"/>
      <c r="J101" s="59" t="n">
        <f aca="false">Uniforme_EPI_equipamentos!F19</f>
        <v>0</v>
      </c>
      <c r="K101" s="5"/>
      <c r="L101" s="47"/>
      <c r="M101" s="47"/>
      <c r="N101" s="47"/>
      <c r="O101" s="47"/>
      <c r="P101" s="47"/>
      <c r="Q101" s="47"/>
      <c r="R101" s="47"/>
      <c r="S101" s="47"/>
      <c r="T101" s="47"/>
    </row>
    <row r="102" customFormat="false" ht="14.25" hidden="false" customHeight="true" outlineLevel="0" collapsed="false">
      <c r="A102" s="47"/>
      <c r="B102" s="71" t="s">
        <v>61</v>
      </c>
      <c r="C102" s="50" t="s">
        <v>161</v>
      </c>
      <c r="D102" s="50"/>
      <c r="E102" s="50"/>
      <c r="F102" s="50"/>
      <c r="G102" s="50"/>
      <c r="H102" s="50"/>
      <c r="I102" s="102"/>
      <c r="J102" s="59" t="n">
        <f aca="false">Uniforme_EPI_equipamentos!F26</f>
        <v>0</v>
      </c>
      <c r="K102" s="5"/>
      <c r="L102" s="47"/>
      <c r="M102" s="47"/>
      <c r="N102" s="47"/>
      <c r="O102" s="47"/>
      <c r="P102" s="47"/>
      <c r="Q102" s="47"/>
      <c r="R102" s="47"/>
      <c r="S102" s="47"/>
      <c r="T102" s="47"/>
    </row>
    <row r="103" customFormat="false" ht="12.75" hidden="false" customHeight="true" outlineLevel="0" collapsed="false">
      <c r="A103" s="47"/>
      <c r="B103" s="103" t="s">
        <v>64</v>
      </c>
      <c r="C103" s="50" t="s">
        <v>162</v>
      </c>
      <c r="D103" s="50"/>
      <c r="E103" s="50"/>
      <c r="F103" s="50"/>
      <c r="G103" s="50"/>
      <c r="H103" s="50"/>
      <c r="I103" s="104"/>
      <c r="J103" s="59" t="n">
        <f aca="false">Uniforme_EPI_equipamentos!F33</f>
        <v>0</v>
      </c>
      <c r="K103" s="5"/>
      <c r="L103" s="47"/>
      <c r="M103" s="47"/>
      <c r="N103" s="47"/>
      <c r="O103" s="47"/>
      <c r="P103" s="47"/>
      <c r="Q103" s="47"/>
      <c r="R103" s="47"/>
      <c r="S103" s="47"/>
      <c r="T103" s="47"/>
    </row>
    <row r="104" customFormat="false" ht="14.25" hidden="false" customHeight="true" outlineLevel="0" collapsed="false">
      <c r="A104" s="47"/>
      <c r="B104" s="103" t="s">
        <v>66</v>
      </c>
      <c r="C104" s="50" t="s">
        <v>163</v>
      </c>
      <c r="D104" s="50"/>
      <c r="E104" s="50"/>
      <c r="F104" s="50"/>
      <c r="G104" s="50"/>
      <c r="H104" s="50"/>
      <c r="I104" s="104"/>
      <c r="J104" s="59" t="n">
        <f aca="false">Uniforme_EPI_equipamentos!F39</f>
        <v>0</v>
      </c>
      <c r="K104" s="5"/>
      <c r="L104" s="47"/>
      <c r="M104" s="47"/>
      <c r="N104" s="47"/>
      <c r="O104" s="47"/>
      <c r="P104" s="47"/>
      <c r="Q104" s="47"/>
      <c r="R104" s="47"/>
      <c r="S104" s="47"/>
      <c r="T104" s="47"/>
    </row>
    <row r="105" customFormat="false" ht="14.25" hidden="false" customHeight="true" outlineLevel="0" collapsed="false">
      <c r="A105" s="47"/>
      <c r="B105" s="71" t="s">
        <v>164</v>
      </c>
      <c r="C105" s="71"/>
      <c r="D105" s="71"/>
      <c r="E105" s="71"/>
      <c r="F105" s="71"/>
      <c r="G105" s="71"/>
      <c r="H105" s="71"/>
      <c r="I105" s="105"/>
      <c r="J105" s="75" t="n">
        <f aca="false">SUM(J101:J104)</f>
        <v>0</v>
      </c>
      <c r="K105" s="5"/>
      <c r="L105" s="47"/>
      <c r="M105" s="47"/>
      <c r="N105" s="47"/>
      <c r="O105" s="47"/>
      <c r="P105" s="47"/>
      <c r="Q105" s="47"/>
      <c r="R105" s="47"/>
      <c r="S105" s="47"/>
      <c r="T105" s="47"/>
    </row>
    <row r="106" customFormat="false" ht="16.5" hidden="false" customHeight="true" outlineLevel="0" collapsed="false">
      <c r="A106" s="47"/>
      <c r="B106" s="106"/>
      <c r="C106" s="106"/>
      <c r="D106" s="106"/>
      <c r="E106" s="106"/>
      <c r="F106" s="106"/>
      <c r="G106" s="106"/>
      <c r="H106" s="106"/>
      <c r="I106" s="106"/>
      <c r="J106" s="106"/>
      <c r="K106" s="5"/>
      <c r="L106" s="47"/>
      <c r="M106" s="47"/>
      <c r="N106" s="47"/>
      <c r="O106" s="47"/>
      <c r="P106" s="47"/>
      <c r="Q106" s="47"/>
      <c r="R106" s="47"/>
      <c r="S106" s="47"/>
      <c r="T106" s="47"/>
    </row>
    <row r="107" customFormat="false" ht="16.5" hidden="false" customHeight="true" outlineLevel="0" collapsed="false">
      <c r="A107" s="47"/>
      <c r="B107" s="101"/>
      <c r="C107" s="101"/>
      <c r="D107" s="101"/>
      <c r="E107" s="101"/>
      <c r="F107" s="101"/>
      <c r="G107" s="101"/>
      <c r="H107" s="101"/>
      <c r="I107" s="101"/>
      <c r="J107" s="101"/>
      <c r="K107" s="5"/>
      <c r="L107" s="47"/>
      <c r="M107" s="47"/>
      <c r="N107" s="47"/>
      <c r="O107" s="47"/>
      <c r="P107" s="47"/>
      <c r="Q107" s="47"/>
      <c r="R107" s="47"/>
      <c r="S107" s="47"/>
      <c r="T107" s="47"/>
    </row>
    <row r="108" customFormat="false" ht="14.25" hidden="false" customHeight="true" outlineLevel="0" collapsed="false">
      <c r="A108" s="47"/>
      <c r="B108" s="49" t="s">
        <v>165</v>
      </c>
      <c r="C108" s="49"/>
      <c r="D108" s="49"/>
      <c r="E108" s="49"/>
      <c r="F108" s="49"/>
      <c r="G108" s="49"/>
      <c r="H108" s="49"/>
      <c r="I108" s="49"/>
      <c r="J108" s="49"/>
      <c r="K108" s="68"/>
      <c r="L108" s="47"/>
      <c r="M108" s="47"/>
      <c r="N108" s="47"/>
      <c r="O108" s="47"/>
      <c r="P108" s="47"/>
      <c r="Q108" s="47"/>
      <c r="R108" s="47"/>
      <c r="S108" s="47"/>
      <c r="T108" s="47"/>
    </row>
    <row r="109" customFormat="false" ht="14.25" hidden="false" customHeight="true" outlineLevel="0" collapsed="false">
      <c r="A109" s="47"/>
      <c r="B109" s="71" t="n">
        <v>6</v>
      </c>
      <c r="C109" s="71" t="s">
        <v>166</v>
      </c>
      <c r="D109" s="71"/>
      <c r="E109" s="71"/>
      <c r="F109" s="71"/>
      <c r="G109" s="71"/>
      <c r="H109" s="71"/>
      <c r="I109" s="71" t="s">
        <v>85</v>
      </c>
      <c r="J109" s="71" t="s">
        <v>86</v>
      </c>
      <c r="K109" s="68"/>
      <c r="L109" s="47"/>
      <c r="M109" s="47"/>
      <c r="N109" s="47"/>
      <c r="O109" s="47"/>
      <c r="P109" s="47"/>
      <c r="Q109" s="47"/>
      <c r="R109" s="47"/>
      <c r="S109" s="47"/>
      <c r="T109" s="47"/>
    </row>
    <row r="110" customFormat="false" ht="12.75" hidden="false" customHeight="true" outlineLevel="0" collapsed="false">
      <c r="A110" s="47"/>
      <c r="B110" s="71" t="s">
        <v>59</v>
      </c>
      <c r="C110" s="50" t="s">
        <v>167</v>
      </c>
      <c r="D110" s="50"/>
      <c r="E110" s="50"/>
      <c r="F110" s="50"/>
      <c r="G110" s="50"/>
      <c r="H110" s="50"/>
      <c r="I110" s="81" t="n">
        <v>0</v>
      </c>
      <c r="J110" s="59" t="n">
        <f aca="false">J127*I110</f>
        <v>0</v>
      </c>
      <c r="K110" s="107"/>
      <c r="L110" s="47"/>
      <c r="M110" s="47"/>
      <c r="N110" s="47"/>
      <c r="O110" s="47"/>
      <c r="P110" s="47"/>
      <c r="Q110" s="47"/>
      <c r="R110" s="47"/>
      <c r="S110" s="47"/>
      <c r="T110" s="47"/>
    </row>
    <row r="111" customFormat="false" ht="14.25" hidden="false" customHeight="true" outlineLevel="0" collapsed="false">
      <c r="A111" s="47"/>
      <c r="B111" s="71" t="s">
        <v>61</v>
      </c>
      <c r="C111" s="50" t="s">
        <v>168</v>
      </c>
      <c r="D111" s="50"/>
      <c r="E111" s="50"/>
      <c r="F111" s="50"/>
      <c r="G111" s="50"/>
      <c r="H111" s="50"/>
      <c r="I111" s="81" t="n">
        <v>0</v>
      </c>
      <c r="J111" s="59" t="n">
        <f aca="false">(J127+J110)*I111</f>
        <v>0</v>
      </c>
      <c r="K111" s="107"/>
      <c r="L111" s="47"/>
      <c r="M111" s="47"/>
      <c r="N111" s="47"/>
      <c r="O111" s="47"/>
      <c r="P111" s="47"/>
      <c r="Q111" s="47"/>
      <c r="R111" s="47"/>
      <c r="S111" s="47"/>
      <c r="T111" s="47"/>
    </row>
    <row r="112" customFormat="false" ht="14.25" hidden="false" customHeight="true" outlineLevel="0" collapsed="false">
      <c r="A112" s="47"/>
      <c r="B112" s="71" t="s">
        <v>64</v>
      </c>
      <c r="C112" s="71" t="s">
        <v>169</v>
      </c>
      <c r="D112" s="71"/>
      <c r="E112" s="71"/>
      <c r="F112" s="71"/>
      <c r="G112" s="71"/>
      <c r="H112" s="71"/>
      <c r="I112" s="73"/>
      <c r="J112" s="59"/>
      <c r="K112" s="53"/>
      <c r="L112" s="47"/>
      <c r="M112" s="47"/>
      <c r="N112" s="47"/>
      <c r="O112" s="47"/>
      <c r="P112" s="47"/>
      <c r="Q112" s="47"/>
      <c r="R112" s="47"/>
      <c r="S112" s="47"/>
      <c r="T112" s="47"/>
    </row>
    <row r="113" customFormat="false" ht="14.25" hidden="false" customHeight="true" outlineLevel="0" collapsed="false">
      <c r="A113" s="47"/>
      <c r="B113" s="71" t="s">
        <v>170</v>
      </c>
      <c r="C113" s="50" t="s">
        <v>171</v>
      </c>
      <c r="D113" s="50"/>
      <c r="E113" s="50"/>
      <c r="F113" s="50"/>
      <c r="G113" s="50"/>
      <c r="H113" s="50"/>
      <c r="I113" s="81" t="n">
        <v>0</v>
      </c>
      <c r="J113" s="59" t="n">
        <f aca="false">(($J$127+$J$110+$J$111)/(1-($I$113+$I$114+$I$115))*I113)</f>
        <v>0</v>
      </c>
      <c r="K113" s="107"/>
      <c r="L113" s="47"/>
      <c r="M113" s="47"/>
      <c r="N113" s="47"/>
      <c r="O113" s="47"/>
      <c r="P113" s="47"/>
      <c r="Q113" s="47"/>
      <c r="R113" s="47"/>
      <c r="S113" s="47"/>
      <c r="T113" s="47"/>
    </row>
    <row r="114" customFormat="false" ht="14.25" hidden="false" customHeight="true" outlineLevel="0" collapsed="false">
      <c r="A114" s="47"/>
      <c r="B114" s="71" t="s">
        <v>172</v>
      </c>
      <c r="C114" s="50" t="s">
        <v>173</v>
      </c>
      <c r="D114" s="50"/>
      <c r="E114" s="50"/>
      <c r="F114" s="50"/>
      <c r="G114" s="50"/>
      <c r="H114" s="50"/>
      <c r="I114" s="81" t="n">
        <v>0</v>
      </c>
      <c r="J114" s="59" t="n">
        <f aca="false">(($J$127+$J$110+$J$111)/(1-($I$113+$I$114+$I$115))*I114)</f>
        <v>0</v>
      </c>
      <c r="K114" s="68"/>
      <c r="L114" s="47"/>
      <c r="M114" s="47"/>
      <c r="N114" s="47"/>
      <c r="O114" s="47"/>
      <c r="P114" s="47"/>
      <c r="Q114" s="47"/>
      <c r="R114" s="47"/>
      <c r="S114" s="47"/>
      <c r="T114" s="47"/>
    </row>
    <row r="115" customFormat="false" ht="14.25" hidden="false" customHeight="true" outlineLevel="0" collapsed="false">
      <c r="A115" s="47"/>
      <c r="B115" s="71" t="s">
        <v>174</v>
      </c>
      <c r="C115" s="50" t="s">
        <v>175</v>
      </c>
      <c r="D115" s="50"/>
      <c r="E115" s="50"/>
      <c r="F115" s="50"/>
      <c r="G115" s="50"/>
      <c r="H115" s="50"/>
      <c r="I115" s="73" t="n">
        <v>0.03</v>
      </c>
      <c r="J115" s="59" t="n">
        <f aca="false">(($J$127+$J$110+$J$111)/(1-($I$113+$I$114+$I$115))*I115)</f>
        <v>152.620515944173</v>
      </c>
      <c r="K115" s="68"/>
      <c r="L115" s="47"/>
      <c r="M115" s="47"/>
      <c r="N115" s="47"/>
      <c r="O115" s="47"/>
      <c r="P115" s="47"/>
      <c r="Q115" s="47"/>
      <c r="R115" s="47"/>
      <c r="S115" s="47"/>
      <c r="T115" s="47"/>
    </row>
    <row r="116" customFormat="false" ht="14.25" hidden="false" customHeight="true" outlineLevel="0" collapsed="false">
      <c r="A116" s="47"/>
      <c r="B116" s="108" t="s">
        <v>66</v>
      </c>
      <c r="C116" s="52" t="s">
        <v>176</v>
      </c>
      <c r="D116" s="52"/>
      <c r="E116" s="52"/>
      <c r="F116" s="52"/>
      <c r="G116" s="52"/>
      <c r="H116" s="52"/>
      <c r="I116" s="109"/>
      <c r="J116" s="65" t="n">
        <v>0</v>
      </c>
      <c r="K116" s="5"/>
      <c r="L116" s="47"/>
      <c r="M116" s="47"/>
      <c r="N116" s="47"/>
      <c r="O116" s="47"/>
      <c r="P116" s="47"/>
      <c r="Q116" s="47"/>
      <c r="R116" s="47"/>
      <c r="S116" s="47"/>
      <c r="T116" s="47"/>
    </row>
    <row r="117" customFormat="false" ht="14.25" hidden="false" customHeight="true" outlineLevel="0" collapsed="false">
      <c r="A117" s="47"/>
      <c r="B117" s="71" t="s">
        <v>177</v>
      </c>
      <c r="C117" s="71"/>
      <c r="D117" s="71"/>
      <c r="E117" s="71"/>
      <c r="F117" s="71"/>
      <c r="G117" s="71"/>
      <c r="H117" s="71"/>
      <c r="I117" s="110" t="n">
        <f aca="false">SUM(I110:I116)</f>
        <v>0.03</v>
      </c>
      <c r="J117" s="75" t="n">
        <f aca="false">(SUM(J110:J116))</f>
        <v>152.620515944173</v>
      </c>
      <c r="K117" s="68"/>
      <c r="L117" s="47"/>
      <c r="M117" s="47"/>
      <c r="N117" s="47"/>
      <c r="O117" s="47"/>
      <c r="P117" s="47"/>
      <c r="Q117" s="47"/>
      <c r="R117" s="47"/>
      <c r="S117" s="47"/>
      <c r="T117" s="47"/>
    </row>
    <row r="118" customFormat="false" ht="14.25" hidden="false" customHeight="true" outlineLevel="0" collapsed="false">
      <c r="A118" s="5"/>
      <c r="B118" s="69"/>
      <c r="C118" s="69"/>
      <c r="D118" s="69"/>
      <c r="E118" s="69"/>
      <c r="F118" s="69"/>
      <c r="G118" s="69"/>
      <c r="H118" s="69"/>
      <c r="I118" s="111"/>
      <c r="J118" s="112"/>
      <c r="K118" s="68"/>
      <c r="L118" s="5"/>
      <c r="M118" s="5"/>
      <c r="N118" s="5"/>
      <c r="O118" s="5"/>
      <c r="P118" s="5"/>
      <c r="Q118" s="5"/>
      <c r="R118" s="5"/>
      <c r="S118" s="5"/>
      <c r="T118" s="5"/>
    </row>
    <row r="119" customFormat="false" ht="14.25" hidden="false" customHeight="true" outlineLevel="0" collapsed="false">
      <c r="A119" s="5"/>
      <c r="B119" s="69"/>
      <c r="C119" s="69"/>
      <c r="D119" s="69"/>
      <c r="E119" s="69"/>
      <c r="F119" s="69"/>
      <c r="G119" s="69"/>
      <c r="H119" s="69"/>
      <c r="I119" s="111"/>
      <c r="J119" s="112"/>
      <c r="K119" s="68"/>
      <c r="L119" s="5"/>
      <c r="M119" s="5"/>
      <c r="N119" s="5"/>
      <c r="O119" s="5"/>
      <c r="P119" s="5"/>
      <c r="Q119" s="5"/>
      <c r="R119" s="5"/>
      <c r="S119" s="5"/>
      <c r="T119" s="5"/>
    </row>
    <row r="120" customFormat="false" ht="14.25" hidden="false" customHeight="true" outlineLevel="0" collapsed="false">
      <c r="A120" s="47"/>
      <c r="B120" s="49" t="s">
        <v>178</v>
      </c>
      <c r="C120" s="49"/>
      <c r="D120" s="49"/>
      <c r="E120" s="49"/>
      <c r="F120" s="49"/>
      <c r="G120" s="49"/>
      <c r="H120" s="49"/>
      <c r="I120" s="49"/>
      <c r="J120" s="49"/>
      <c r="K120" s="5"/>
      <c r="L120" s="47"/>
      <c r="M120" s="47"/>
      <c r="N120" s="47"/>
      <c r="O120" s="47"/>
      <c r="P120" s="47"/>
      <c r="Q120" s="47"/>
      <c r="R120" s="47"/>
      <c r="S120" s="47"/>
      <c r="T120" s="47"/>
    </row>
    <row r="121" customFormat="false" ht="14.25" hidden="false" customHeight="true" outlineLevel="0" collapsed="false">
      <c r="A121" s="47"/>
      <c r="B121" s="71" t="s">
        <v>179</v>
      </c>
      <c r="C121" s="71"/>
      <c r="D121" s="71"/>
      <c r="E121" s="71"/>
      <c r="F121" s="71"/>
      <c r="G121" s="71"/>
      <c r="H121" s="71"/>
      <c r="I121" s="71"/>
      <c r="J121" s="71" t="s">
        <v>86</v>
      </c>
      <c r="K121" s="5"/>
      <c r="L121" s="47"/>
      <c r="M121" s="47"/>
      <c r="N121" s="47"/>
      <c r="O121" s="47"/>
      <c r="P121" s="47"/>
      <c r="Q121" s="47"/>
      <c r="R121" s="47"/>
      <c r="S121" s="47"/>
      <c r="T121" s="47"/>
    </row>
    <row r="122" customFormat="false" ht="14.25" hidden="false" customHeight="true" outlineLevel="0" collapsed="false">
      <c r="A122" s="47"/>
      <c r="B122" s="50" t="s">
        <v>59</v>
      </c>
      <c r="C122" s="50" t="str">
        <f aca="false">B21</f>
        <v>MÓDULO 1 - COMPOSIÇÃO DA REMUNERAÇÃO</v>
      </c>
      <c r="D122" s="50"/>
      <c r="E122" s="50"/>
      <c r="F122" s="50"/>
      <c r="G122" s="50"/>
      <c r="H122" s="50"/>
      <c r="I122" s="50"/>
      <c r="J122" s="59" t="n">
        <f aca="false">J26</f>
        <v>2433.834</v>
      </c>
      <c r="K122" s="68"/>
      <c r="L122" s="47"/>
      <c r="M122" s="47"/>
      <c r="N122" s="47"/>
      <c r="O122" s="47"/>
      <c r="P122" s="47"/>
      <c r="Q122" s="47"/>
      <c r="R122" s="47"/>
      <c r="S122" s="47"/>
      <c r="T122" s="47"/>
    </row>
    <row r="123" customFormat="false" ht="12.75" hidden="false" customHeight="true" outlineLevel="0" collapsed="false">
      <c r="A123" s="47"/>
      <c r="B123" s="50" t="s">
        <v>61</v>
      </c>
      <c r="C123" s="50" t="str">
        <f aca="false">B29</f>
        <v>MÓDULO 2 – ENCARGOS E BENEFÍCIOS ANUAIS, MENSAIS E DIÁRIOS</v>
      </c>
      <c r="D123" s="50"/>
      <c r="E123" s="50"/>
      <c r="F123" s="50"/>
      <c r="G123" s="50"/>
      <c r="H123" s="50"/>
      <c r="I123" s="50"/>
      <c r="J123" s="59" t="n">
        <f aca="false">J62</f>
        <v>1992.478371</v>
      </c>
      <c r="K123" s="5"/>
      <c r="L123" s="47"/>
      <c r="M123" s="47"/>
      <c r="N123" s="47"/>
      <c r="O123" s="47"/>
      <c r="P123" s="47"/>
      <c r="Q123" s="47"/>
      <c r="R123" s="47"/>
      <c r="S123" s="47"/>
      <c r="T123" s="47"/>
    </row>
    <row r="124" customFormat="false" ht="14.25" hidden="false" customHeight="true" outlineLevel="0" collapsed="false">
      <c r="A124" s="47"/>
      <c r="B124" s="50" t="s">
        <v>64</v>
      </c>
      <c r="C124" s="50" t="str">
        <f aca="false">B65</f>
        <v>MÓDULO 3 – PROVISÃO PARA RESCISÃO</v>
      </c>
      <c r="D124" s="50"/>
      <c r="E124" s="50"/>
      <c r="F124" s="50"/>
      <c r="G124" s="50"/>
      <c r="H124" s="50"/>
      <c r="I124" s="50"/>
      <c r="J124" s="59" t="n">
        <f aca="false">J73</f>
        <v>152.1551889</v>
      </c>
      <c r="K124" s="5"/>
      <c r="L124" s="47"/>
      <c r="M124" s="47"/>
      <c r="N124" s="47"/>
      <c r="O124" s="47"/>
      <c r="P124" s="47"/>
      <c r="Q124" s="47"/>
      <c r="R124" s="47"/>
      <c r="S124" s="47"/>
      <c r="T124" s="47"/>
    </row>
    <row r="125" customFormat="false" ht="14.25" hidden="false" customHeight="true" outlineLevel="0" collapsed="false">
      <c r="A125" s="47"/>
      <c r="B125" s="50" t="s">
        <v>66</v>
      </c>
      <c r="C125" s="50" t="str">
        <f aca="false">B76</f>
        <v>MÓDULO 4 – CUSTO DE REPOSIÇÃO DO PROFISSIONAL AUSENTE</v>
      </c>
      <c r="D125" s="50"/>
      <c r="E125" s="50"/>
      <c r="F125" s="50"/>
      <c r="G125" s="50"/>
      <c r="H125" s="50"/>
      <c r="I125" s="50"/>
      <c r="J125" s="59" t="n">
        <f aca="false">J96</f>
        <v>356.262455628262</v>
      </c>
      <c r="K125" s="5"/>
      <c r="L125" s="47"/>
      <c r="M125" s="47"/>
      <c r="N125" s="47"/>
      <c r="O125" s="47"/>
      <c r="P125" s="47"/>
      <c r="Q125" s="47"/>
      <c r="R125" s="47"/>
      <c r="S125" s="47"/>
      <c r="T125" s="47"/>
    </row>
    <row r="126" customFormat="false" ht="14.25" hidden="false" customHeight="true" outlineLevel="0" collapsed="false">
      <c r="A126" s="47"/>
      <c r="B126" s="50" t="s">
        <v>103</v>
      </c>
      <c r="C126" s="50" t="str">
        <f aca="false">B99</f>
        <v>MÓDULO 5 – INSUMOS DIVERSOS</v>
      </c>
      <c r="D126" s="50"/>
      <c r="E126" s="50"/>
      <c r="F126" s="50"/>
      <c r="G126" s="50"/>
      <c r="H126" s="50"/>
      <c r="I126" s="50"/>
      <c r="J126" s="59" t="n">
        <f aca="false">J105</f>
        <v>0</v>
      </c>
      <c r="K126" s="5"/>
      <c r="L126" s="47"/>
      <c r="M126" s="47"/>
      <c r="N126" s="47"/>
      <c r="O126" s="47"/>
      <c r="P126" s="47"/>
      <c r="Q126" s="47"/>
      <c r="R126" s="47"/>
      <c r="S126" s="47"/>
      <c r="T126" s="47"/>
    </row>
    <row r="127" customFormat="false" ht="14.25" hidden="false" customHeight="true" outlineLevel="0" collapsed="false">
      <c r="A127" s="47"/>
      <c r="B127" s="71"/>
      <c r="C127" s="71" t="s">
        <v>180</v>
      </c>
      <c r="D127" s="71"/>
      <c r="E127" s="71"/>
      <c r="F127" s="71"/>
      <c r="G127" s="71"/>
      <c r="H127" s="71"/>
      <c r="I127" s="71"/>
      <c r="J127" s="75" t="n">
        <f aca="false">(SUM(J122:J126))</f>
        <v>4934.73001552826</v>
      </c>
      <c r="K127" s="5"/>
      <c r="L127" s="47"/>
      <c r="M127" s="47"/>
      <c r="N127" s="47"/>
      <c r="O127" s="47"/>
      <c r="P127" s="47"/>
      <c r="Q127" s="47"/>
      <c r="R127" s="47"/>
      <c r="S127" s="47"/>
      <c r="T127" s="47"/>
    </row>
    <row r="128" customFormat="false" ht="12.75" hidden="false" customHeight="true" outlineLevel="0" collapsed="false">
      <c r="A128" s="47"/>
      <c r="B128" s="50" t="s">
        <v>105</v>
      </c>
      <c r="C128" s="50" t="str">
        <f aca="false">B108</f>
        <v>MÓDULO 6 – CUSTOS INDIRETOS, TRIBUTOS E LUCRO</v>
      </c>
      <c r="D128" s="50"/>
      <c r="E128" s="50"/>
      <c r="F128" s="50"/>
      <c r="G128" s="50"/>
      <c r="H128" s="50"/>
      <c r="I128" s="50"/>
      <c r="J128" s="59" t="n">
        <f aca="false">J117</f>
        <v>152.620515944173</v>
      </c>
      <c r="K128" s="5"/>
      <c r="L128" s="47"/>
      <c r="M128" s="47"/>
      <c r="N128" s="47"/>
      <c r="O128" s="47"/>
      <c r="P128" s="47"/>
      <c r="Q128" s="47"/>
      <c r="R128" s="47"/>
      <c r="S128" s="47"/>
      <c r="T128" s="47"/>
    </row>
    <row r="129" customFormat="false" ht="14.25" hidden="false" customHeight="true" outlineLevel="0" collapsed="false">
      <c r="A129" s="47"/>
      <c r="B129" s="71" t="s">
        <v>181</v>
      </c>
      <c r="C129" s="71"/>
      <c r="D129" s="71"/>
      <c r="E129" s="71"/>
      <c r="F129" s="71"/>
      <c r="G129" s="71"/>
      <c r="H129" s="71"/>
      <c r="I129" s="71"/>
      <c r="J129" s="75" t="n">
        <f aca="false">(SUM(J127:J128))</f>
        <v>5087.35053147244</v>
      </c>
      <c r="K129" s="5"/>
      <c r="L129" s="47"/>
      <c r="M129" s="47"/>
      <c r="N129" s="47"/>
      <c r="O129" s="47"/>
      <c r="P129" s="47"/>
      <c r="Q129" s="47"/>
      <c r="R129" s="47"/>
      <c r="S129" s="47"/>
      <c r="T129" s="47"/>
    </row>
    <row r="130" customFormat="false" ht="14.25" hidden="false" customHeight="true" outlineLevel="0" collapsed="false">
      <c r="A130" s="47"/>
      <c r="B130" s="71"/>
      <c r="C130" s="113" t="s">
        <v>182</v>
      </c>
      <c r="D130" s="113"/>
      <c r="E130" s="113"/>
      <c r="F130" s="113"/>
      <c r="G130" s="113"/>
      <c r="H130" s="113"/>
      <c r="I130" s="71" t="n">
        <v>2</v>
      </c>
      <c r="J130" s="75" t="n">
        <f aca="false">J129*I130</f>
        <v>10174.7010629449</v>
      </c>
      <c r="K130" s="5"/>
      <c r="L130" s="47"/>
      <c r="M130" s="47"/>
      <c r="N130" s="47"/>
      <c r="O130" s="47"/>
      <c r="P130" s="47"/>
      <c r="Q130" s="47"/>
      <c r="R130" s="47"/>
      <c r="S130" s="47"/>
      <c r="T130" s="47"/>
    </row>
    <row r="131" customFormat="false" ht="14.25" hidden="false" customHeight="true" outlineLevel="0" collapsed="false">
      <c r="A131" s="47"/>
      <c r="B131" s="53"/>
      <c r="C131" s="53"/>
      <c r="D131" s="53"/>
      <c r="E131" s="53"/>
      <c r="F131" s="53"/>
      <c r="G131" s="53"/>
      <c r="H131" s="53"/>
      <c r="I131" s="53"/>
      <c r="J131" s="114" t="s">
        <v>183</v>
      </c>
      <c r="K131" s="68"/>
      <c r="L131" s="47"/>
      <c r="M131" s="47"/>
      <c r="N131" s="47"/>
      <c r="O131" s="47"/>
      <c r="P131" s="47"/>
      <c r="Q131" s="47"/>
      <c r="R131" s="47"/>
      <c r="S131" s="47"/>
      <c r="T131" s="47"/>
    </row>
    <row r="132" customFormat="false" ht="12.75" hidden="false" customHeight="true" outlineLevel="0" collapsed="false">
      <c r="A132" s="47"/>
      <c r="B132" s="53"/>
      <c r="C132" s="53"/>
      <c r="D132" s="53"/>
      <c r="E132" s="53"/>
      <c r="F132" s="53"/>
      <c r="G132" s="53"/>
      <c r="H132" s="53"/>
      <c r="I132" s="69"/>
      <c r="J132" s="70" t="n">
        <f aca="false">J129/J26</f>
        <v>2.09026192068663</v>
      </c>
      <c r="K132" s="68"/>
      <c r="L132" s="47"/>
      <c r="M132" s="47"/>
      <c r="N132" s="47"/>
      <c r="O132" s="47"/>
      <c r="P132" s="47"/>
      <c r="Q132" s="47"/>
      <c r="R132" s="47"/>
      <c r="S132" s="47"/>
      <c r="T132" s="47"/>
    </row>
    <row r="133" customFormat="false" ht="51" hidden="false" customHeight="true" outlineLevel="0" collapsed="false">
      <c r="A133" s="47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47"/>
      <c r="M133" s="47"/>
      <c r="N133" s="47"/>
      <c r="O133" s="47"/>
      <c r="P133" s="47"/>
      <c r="Q133" s="47"/>
      <c r="R133" s="47"/>
      <c r="S133" s="47"/>
      <c r="T133" s="47"/>
    </row>
    <row r="134" customFormat="false" ht="12.75" hidden="false" customHeight="true" outlineLevel="0" collapsed="false">
      <c r="A134" s="47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47"/>
      <c r="M134" s="47"/>
      <c r="N134" s="47"/>
      <c r="O134" s="47"/>
      <c r="P134" s="47"/>
      <c r="Q134" s="47"/>
      <c r="R134" s="47"/>
      <c r="S134" s="47"/>
      <c r="T134" s="47"/>
    </row>
    <row r="135" customFormat="false" ht="14.25" hidden="false" customHeight="true" outlineLevel="0" collapsed="false">
      <c r="A135" s="47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47"/>
      <c r="M135" s="47"/>
      <c r="N135" s="47"/>
      <c r="O135" s="47"/>
      <c r="P135" s="47"/>
      <c r="Q135" s="47"/>
      <c r="R135" s="47"/>
      <c r="S135" s="47"/>
      <c r="T135" s="47"/>
    </row>
    <row r="136" customFormat="false" ht="14.25" hidden="false" customHeight="true" outlineLevel="0" collapsed="false">
      <c r="A136" s="47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47"/>
      <c r="M136" s="47"/>
      <c r="N136" s="47"/>
      <c r="O136" s="47"/>
      <c r="P136" s="47"/>
      <c r="Q136" s="47"/>
      <c r="R136" s="47"/>
      <c r="S136" s="47"/>
      <c r="T136" s="47"/>
    </row>
    <row r="137" customFormat="false" ht="14.25" hidden="false" customHeight="true" outlineLevel="0" collapsed="false">
      <c r="A137" s="47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47"/>
      <c r="M137" s="47"/>
      <c r="N137" s="47"/>
      <c r="O137" s="47"/>
      <c r="P137" s="47"/>
      <c r="Q137" s="47"/>
      <c r="R137" s="47"/>
      <c r="S137" s="47"/>
      <c r="T137" s="47"/>
    </row>
    <row r="138" customFormat="false" ht="14.25" hidden="false" customHeight="true" outlineLevel="0" collapsed="false">
      <c r="A138" s="47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47"/>
      <c r="M138" s="47"/>
      <c r="N138" s="47"/>
      <c r="O138" s="47"/>
      <c r="P138" s="47"/>
      <c r="Q138" s="47"/>
      <c r="R138" s="47"/>
      <c r="S138" s="47"/>
      <c r="T138" s="47"/>
    </row>
    <row r="139" customFormat="false" ht="14.25" hidden="false" customHeight="true" outlineLevel="0" collapsed="false">
      <c r="A139" s="47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47"/>
      <c r="M139" s="47"/>
      <c r="N139" s="47"/>
      <c r="O139" s="47"/>
      <c r="P139" s="47"/>
      <c r="Q139" s="47"/>
      <c r="R139" s="47"/>
      <c r="S139" s="47"/>
      <c r="T139" s="47"/>
    </row>
    <row r="140" customFormat="false" ht="14.25" hidden="false" customHeight="true" outlineLevel="0" collapsed="false">
      <c r="A140" s="47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47"/>
      <c r="M140" s="47"/>
      <c r="N140" s="47"/>
      <c r="O140" s="47"/>
      <c r="P140" s="47"/>
      <c r="Q140" s="47"/>
      <c r="R140" s="47"/>
      <c r="S140" s="47"/>
      <c r="T140" s="47"/>
    </row>
    <row r="141" customFormat="false" ht="14.25" hidden="false" customHeight="true" outlineLevel="0" collapsed="false">
      <c r="A141" s="47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47"/>
      <c r="M141" s="47"/>
      <c r="N141" s="47"/>
      <c r="O141" s="47"/>
      <c r="P141" s="47"/>
      <c r="Q141" s="47"/>
      <c r="R141" s="47"/>
      <c r="S141" s="47"/>
      <c r="T141" s="47"/>
    </row>
    <row r="142" customFormat="false" ht="14.25" hidden="false" customHeight="true" outlineLevel="0" collapsed="false">
      <c r="A142" s="47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47"/>
      <c r="M142" s="47"/>
      <c r="N142" s="47"/>
      <c r="O142" s="47"/>
      <c r="P142" s="47"/>
      <c r="Q142" s="47"/>
      <c r="R142" s="47"/>
      <c r="S142" s="47"/>
      <c r="T142" s="47"/>
    </row>
    <row r="143" customFormat="false" ht="14.25" hidden="false" customHeight="true" outlineLevel="0" collapsed="false">
      <c r="A143" s="47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47"/>
      <c r="M143" s="47"/>
      <c r="N143" s="47"/>
      <c r="O143" s="47"/>
      <c r="P143" s="47"/>
      <c r="Q143" s="47"/>
      <c r="R143" s="47"/>
      <c r="S143" s="47"/>
      <c r="T143" s="47"/>
    </row>
    <row r="144" customFormat="false" ht="14.25" hidden="false" customHeight="true" outlineLevel="0" collapsed="false">
      <c r="A144" s="47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47"/>
      <c r="M144" s="47"/>
      <c r="N144" s="47"/>
      <c r="O144" s="47"/>
      <c r="P144" s="47"/>
      <c r="Q144" s="47"/>
      <c r="R144" s="47"/>
      <c r="S144" s="47"/>
      <c r="T144" s="47"/>
    </row>
    <row r="145" customFormat="false" ht="14.25" hidden="false" customHeight="true" outlineLevel="0" collapsed="false">
      <c r="A145" s="47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47"/>
      <c r="M145" s="47"/>
      <c r="N145" s="47"/>
      <c r="O145" s="47"/>
      <c r="P145" s="47"/>
      <c r="Q145" s="47"/>
      <c r="R145" s="47"/>
      <c r="S145" s="47"/>
      <c r="T145" s="47"/>
    </row>
    <row r="146" customFormat="false" ht="14.25" hidden="false" customHeight="true" outlineLevel="0" collapsed="false">
      <c r="A146" s="47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47"/>
      <c r="M146" s="47"/>
      <c r="N146" s="47"/>
      <c r="O146" s="47"/>
      <c r="P146" s="47"/>
      <c r="Q146" s="47"/>
      <c r="R146" s="47"/>
      <c r="S146" s="47"/>
      <c r="T146" s="47"/>
    </row>
    <row r="147" customFormat="false" ht="14.25" hidden="false" customHeight="true" outlineLevel="0" collapsed="false">
      <c r="A147" s="47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47"/>
      <c r="M147" s="47"/>
      <c r="N147" s="47"/>
      <c r="O147" s="47"/>
      <c r="P147" s="47"/>
      <c r="Q147" s="47"/>
      <c r="R147" s="47"/>
      <c r="S147" s="47"/>
      <c r="T147" s="47"/>
    </row>
    <row r="148" customFormat="false" ht="14.25" hidden="false" customHeight="true" outlineLevel="0" collapsed="false">
      <c r="A148" s="47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47"/>
      <c r="M148" s="47"/>
      <c r="N148" s="47"/>
      <c r="O148" s="47"/>
      <c r="P148" s="47"/>
      <c r="Q148" s="47"/>
      <c r="R148" s="47"/>
      <c r="S148" s="47"/>
      <c r="T148" s="47"/>
    </row>
    <row r="149" customFormat="false" ht="14.25" hidden="false" customHeight="true" outlineLevel="0" collapsed="false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customFormat="false" ht="14.25" hidden="false" customHeight="true" outlineLevel="0" collapsed="false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customFormat="false" ht="14.25" hidden="false" customHeight="true" outlineLevel="0" collapsed="false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customFormat="false" ht="14.25" hidden="false" customHeight="true" outlineLevel="0" collapsed="false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customFormat="false" ht="14.25" hidden="false" customHeight="true" outlineLevel="0" collapsed="false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customFormat="false" ht="14.25" hidden="false" customHeight="true" outlineLevel="0" collapsed="false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customFormat="false" ht="14.25" hidden="false" customHeight="true" outlineLevel="0" collapsed="false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customFormat="false" ht="14.25" hidden="false" customHeight="true" outlineLevel="0" collapsed="false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customFormat="false" ht="14.25" hidden="false" customHeight="true" outlineLevel="0" collapsed="false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customFormat="false" ht="14.25" hidden="false" customHeight="true" outlineLevel="0" collapsed="false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customFormat="false" ht="14.25" hidden="false" customHeight="true" outlineLevel="0" collapsed="false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customFormat="false" ht="14.25" hidden="false" customHeight="true" outlineLevel="0" collapsed="false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customFormat="false" ht="14.25" hidden="false" customHeight="true" outlineLevel="0" collapsed="false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customFormat="false" ht="14.25" hidden="false" customHeight="true" outlineLevel="0" collapsed="false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customFormat="false" ht="14.25" hidden="false" customHeight="true" outlineLevel="0" collapsed="false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customFormat="false" ht="14.25" hidden="false" customHeight="true" outlineLevel="0" collapsed="false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customFormat="false" ht="14.25" hidden="false" customHeight="true" outlineLevel="0" collapsed="false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customFormat="false" ht="14.25" hidden="false" customHeight="true" outlineLevel="0" collapsed="false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customFormat="false" ht="14.25" hidden="false" customHeight="true" outlineLevel="0" collapsed="false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customFormat="false" ht="14.25" hidden="false" customHeight="true" outlineLevel="0" collapsed="false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customFormat="false" ht="14.25" hidden="false" customHeight="true" outlineLevel="0" collapsed="false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customFormat="false" ht="14.25" hidden="false" customHeight="true" outlineLevel="0" collapsed="false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customFormat="false" ht="14.25" hidden="false" customHeight="true" outlineLevel="0" collapsed="false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customFormat="false" ht="14.25" hidden="false" customHeight="true" outlineLevel="0" collapsed="false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customFormat="false" ht="14.25" hidden="false" customHeight="true" outlineLevel="0" collapsed="false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customFormat="false" ht="14.25" hidden="false" customHeight="true" outlineLevel="0" collapsed="false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customFormat="false" ht="14.25" hidden="false" customHeight="true" outlineLevel="0" collapsed="false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customFormat="false" ht="14.25" hidden="false" customHeight="true" outlineLevel="0" collapsed="false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customFormat="false" ht="14.25" hidden="false" customHeight="true" outlineLevel="0" collapsed="false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customFormat="false" ht="14.25" hidden="false" customHeight="true" outlineLevel="0" collapsed="false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customFormat="false" ht="14.25" hidden="false" customHeight="true" outlineLevel="0" collapsed="false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customFormat="false" ht="14.25" hidden="false" customHeight="true" outlineLevel="0" collapsed="false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customFormat="false" ht="14.25" hidden="false" customHeight="true" outlineLevel="0" collapsed="false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customFormat="false" ht="14.25" hidden="false" customHeight="true" outlineLevel="0" collapsed="false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customFormat="false" ht="14.25" hidden="false" customHeight="true" outlineLevel="0" collapsed="false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customFormat="false" ht="14.25" hidden="false" customHeight="true" outlineLevel="0" collapsed="false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customFormat="false" ht="14.25" hidden="false" customHeight="true" outlineLevel="0" collapsed="false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customFormat="false" ht="14.25" hidden="false" customHeight="true" outlineLevel="0" collapsed="false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customFormat="false" ht="14.25" hidden="false" customHeight="true" outlineLevel="0" collapsed="false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customFormat="false" ht="14.25" hidden="false" customHeight="true" outlineLevel="0" collapsed="false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customFormat="false" ht="14.25" hidden="false" customHeight="true" outlineLevel="0" collapsed="false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customFormat="false" ht="14.25" hidden="false" customHeight="true" outlineLevel="0" collapsed="false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customFormat="false" ht="14.25" hidden="false" customHeight="true" outlineLevel="0" collapsed="false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customFormat="false" ht="14.25" hidden="false" customHeight="true" outlineLevel="0" collapsed="false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customFormat="false" ht="14.25" hidden="false" customHeight="true" outlineLevel="0" collapsed="false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customFormat="false" ht="14.25" hidden="false" customHeight="true" outlineLevel="0" collapsed="false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customFormat="false" ht="14.25" hidden="false" customHeight="true" outlineLevel="0" collapsed="false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customFormat="false" ht="14.25" hidden="false" customHeight="true" outlineLevel="0" collapsed="false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customFormat="false" ht="14.25" hidden="false" customHeight="true" outlineLevel="0" collapsed="false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customFormat="false" ht="14.25" hidden="false" customHeight="true" outlineLevel="0" collapsed="false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customFormat="false" ht="14.25" hidden="false" customHeight="true" outlineLevel="0" collapsed="false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customFormat="false" ht="14.25" hidden="false" customHeight="true" outlineLevel="0" collapsed="false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customFormat="false" ht="14.25" hidden="false" customHeight="true" outlineLevel="0" collapsed="false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customFormat="false" ht="14.25" hidden="false" customHeight="true" outlineLevel="0" collapsed="false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customFormat="false" ht="14.25" hidden="false" customHeight="true" outlineLevel="0" collapsed="false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customFormat="false" ht="14.25" hidden="false" customHeight="true" outlineLevel="0" collapsed="false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customFormat="false" ht="14.25" hidden="false" customHeight="true" outlineLevel="0" collapsed="false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customFormat="false" ht="14.25" hidden="false" customHeight="true" outlineLevel="0" collapsed="false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customFormat="false" ht="14.25" hidden="false" customHeight="true" outlineLevel="0" collapsed="false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customFormat="false" ht="14.25" hidden="false" customHeight="true" outlineLevel="0" collapsed="false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customFormat="false" ht="14.25" hidden="false" customHeight="true" outlineLevel="0" collapsed="false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customFormat="false" ht="14.25" hidden="false" customHeight="true" outlineLevel="0" collapsed="false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customFormat="false" ht="14.25" hidden="false" customHeight="true" outlineLevel="0" collapsed="false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customFormat="false" ht="14.25" hidden="false" customHeight="true" outlineLevel="0" collapsed="false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customFormat="false" ht="14.25" hidden="false" customHeight="true" outlineLevel="0" collapsed="false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customFormat="false" ht="14.25" hidden="false" customHeight="true" outlineLevel="0" collapsed="false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customFormat="false" ht="14.25" hidden="false" customHeight="true" outlineLevel="0" collapsed="false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customFormat="false" ht="14.25" hidden="false" customHeight="true" outlineLevel="0" collapsed="false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customFormat="false" ht="14.25" hidden="false" customHeight="true" outlineLevel="0" collapsed="false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customFormat="false" ht="14.25" hidden="false" customHeight="true" outlineLevel="0" collapsed="false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customFormat="false" ht="14.25" hidden="false" customHeight="true" outlineLevel="0" collapsed="false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customFormat="false" ht="14.25" hidden="false" customHeight="true" outlineLevel="0" collapsed="false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customFormat="false" ht="14.25" hidden="false" customHeight="true" outlineLevel="0" collapsed="false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customFormat="false" ht="14.25" hidden="false" customHeight="true" outlineLevel="0" collapsed="false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customFormat="false" ht="14.25" hidden="false" customHeight="true" outlineLevel="0" collapsed="false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customFormat="false" ht="14.25" hidden="false" customHeight="true" outlineLevel="0" collapsed="false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customFormat="false" ht="14.25" hidden="false" customHeight="true" outlineLevel="0" collapsed="false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customFormat="false" ht="14.25" hidden="false" customHeight="true" outlineLevel="0" collapsed="false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customFormat="false" ht="14.25" hidden="false" customHeight="true" outlineLevel="0" collapsed="false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customFormat="false" ht="14.25" hidden="false" customHeight="true" outlineLevel="0" collapsed="false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customFormat="false" ht="14.25" hidden="false" customHeight="true" outlineLevel="0" collapsed="false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customFormat="false" ht="14.25" hidden="false" customHeight="true" outlineLevel="0" collapsed="false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customFormat="false" ht="14.25" hidden="false" customHeight="true" outlineLevel="0" collapsed="false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customFormat="false" ht="14.25" hidden="false" customHeight="true" outlineLevel="0" collapsed="false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customFormat="false" ht="14.25" hidden="false" customHeight="true" outlineLevel="0" collapsed="false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customFormat="false" ht="14.25" hidden="false" customHeight="true" outlineLevel="0" collapsed="false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customFormat="false" ht="14.25" hidden="false" customHeight="true" outlineLevel="0" collapsed="false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customFormat="false" ht="14.25" hidden="false" customHeight="true" outlineLevel="0" collapsed="false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customFormat="false" ht="14.25" hidden="false" customHeight="true" outlineLevel="0" collapsed="false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customFormat="false" ht="14.25" hidden="false" customHeight="true" outlineLevel="0" collapsed="false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customFormat="false" ht="14.25" hidden="false" customHeight="true" outlineLevel="0" collapsed="false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customFormat="false" ht="14.25" hidden="false" customHeight="true" outlineLevel="0" collapsed="false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customFormat="false" ht="14.25" hidden="false" customHeight="true" outlineLevel="0" collapsed="false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customFormat="false" ht="14.25" hidden="false" customHeight="true" outlineLevel="0" collapsed="false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customFormat="false" ht="14.25" hidden="false" customHeight="true" outlineLevel="0" collapsed="false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customFormat="false" ht="14.25" hidden="false" customHeight="true" outlineLevel="0" collapsed="false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customFormat="false" ht="14.25" hidden="false" customHeight="true" outlineLevel="0" collapsed="false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customFormat="false" ht="14.25" hidden="false" customHeight="true" outlineLevel="0" collapsed="false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customFormat="false" ht="14.25" hidden="false" customHeight="true" outlineLevel="0" collapsed="false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customFormat="false" ht="14.25" hidden="false" customHeight="true" outlineLevel="0" collapsed="false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customFormat="false" ht="14.25" hidden="false" customHeight="true" outlineLevel="0" collapsed="false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customFormat="false" ht="14.25" hidden="false" customHeight="true" outlineLevel="0" collapsed="false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customFormat="false" ht="14.25" hidden="false" customHeight="true" outlineLevel="0" collapsed="false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customFormat="false" ht="14.25" hidden="false" customHeight="true" outlineLevel="0" collapsed="false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customFormat="false" ht="14.25" hidden="false" customHeight="true" outlineLevel="0" collapsed="false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customFormat="false" ht="14.25" hidden="false" customHeight="true" outlineLevel="0" collapsed="false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customFormat="false" ht="14.25" hidden="false" customHeight="true" outlineLevel="0" collapsed="false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customFormat="false" ht="14.25" hidden="false" customHeight="true" outlineLevel="0" collapsed="false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customFormat="false" ht="14.25" hidden="false" customHeight="true" outlineLevel="0" collapsed="false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customFormat="false" ht="14.25" hidden="false" customHeight="true" outlineLevel="0" collapsed="false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customFormat="false" ht="14.25" hidden="false" customHeight="true" outlineLevel="0" collapsed="false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customFormat="false" ht="14.25" hidden="false" customHeight="true" outlineLevel="0" collapsed="false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customFormat="false" ht="14.25" hidden="false" customHeight="true" outlineLevel="0" collapsed="false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customFormat="false" ht="14.25" hidden="false" customHeight="true" outlineLevel="0" collapsed="false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customFormat="false" ht="14.25" hidden="false" customHeight="true" outlineLevel="0" collapsed="false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customFormat="false" ht="14.25" hidden="false" customHeight="true" outlineLevel="0" collapsed="false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customFormat="false" ht="14.25" hidden="false" customHeight="true" outlineLevel="0" collapsed="false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customFormat="false" ht="14.25" hidden="false" customHeight="true" outlineLevel="0" collapsed="false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customFormat="false" ht="14.25" hidden="false" customHeight="true" outlineLevel="0" collapsed="false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customFormat="false" ht="14.25" hidden="false" customHeight="true" outlineLevel="0" collapsed="false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customFormat="false" ht="14.25" hidden="false" customHeight="true" outlineLevel="0" collapsed="false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customFormat="false" ht="14.25" hidden="false" customHeight="true" outlineLevel="0" collapsed="false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customFormat="false" ht="14.25" hidden="false" customHeight="true" outlineLevel="0" collapsed="false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customFormat="false" ht="14.25" hidden="false" customHeight="true" outlineLevel="0" collapsed="false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customFormat="false" ht="14.25" hidden="false" customHeight="true" outlineLevel="0" collapsed="false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customFormat="false" ht="14.25" hidden="false" customHeight="true" outlineLevel="0" collapsed="false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customFormat="false" ht="14.25" hidden="false" customHeight="true" outlineLevel="0" collapsed="false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customFormat="false" ht="14.25" hidden="false" customHeight="true" outlineLevel="0" collapsed="false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customFormat="false" ht="14.25" hidden="false" customHeight="true" outlineLevel="0" collapsed="false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customFormat="false" ht="14.25" hidden="false" customHeight="true" outlineLevel="0" collapsed="false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customFormat="false" ht="14.25" hidden="false" customHeight="true" outlineLevel="0" collapsed="false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customFormat="false" ht="14.25" hidden="false" customHeight="true" outlineLevel="0" collapsed="false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customFormat="false" ht="14.25" hidden="false" customHeight="true" outlineLevel="0" collapsed="false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customFormat="false" ht="14.25" hidden="false" customHeight="true" outlineLevel="0" collapsed="false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customFormat="false" ht="14.25" hidden="false" customHeight="true" outlineLevel="0" collapsed="false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customFormat="false" ht="14.25" hidden="false" customHeight="true" outlineLevel="0" collapsed="false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customFormat="false" ht="14.25" hidden="false" customHeight="true" outlineLevel="0" collapsed="false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customFormat="false" ht="14.25" hidden="false" customHeight="true" outlineLevel="0" collapsed="false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customFormat="false" ht="14.25" hidden="false" customHeight="true" outlineLevel="0" collapsed="false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customFormat="false" ht="14.25" hidden="false" customHeight="true" outlineLevel="0" collapsed="false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customFormat="false" ht="14.25" hidden="false" customHeight="true" outlineLevel="0" collapsed="false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customFormat="false" ht="14.25" hidden="false" customHeight="true" outlineLevel="0" collapsed="false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customFormat="false" ht="14.25" hidden="false" customHeight="true" outlineLevel="0" collapsed="false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customFormat="false" ht="14.25" hidden="false" customHeight="true" outlineLevel="0" collapsed="false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customFormat="false" ht="14.25" hidden="false" customHeight="true" outlineLevel="0" collapsed="false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customFormat="false" ht="14.25" hidden="false" customHeight="true" outlineLevel="0" collapsed="false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customFormat="false" ht="14.25" hidden="false" customHeight="true" outlineLevel="0" collapsed="false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customFormat="false" ht="14.25" hidden="false" customHeight="true" outlineLevel="0" collapsed="false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customFormat="false" ht="14.25" hidden="false" customHeight="true" outlineLevel="0" collapsed="false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customFormat="false" ht="14.25" hidden="false" customHeight="true" outlineLevel="0" collapsed="false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customFormat="false" ht="14.25" hidden="false" customHeight="true" outlineLevel="0" collapsed="false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customFormat="false" ht="14.25" hidden="false" customHeight="true" outlineLevel="0" collapsed="false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customFormat="false" ht="14.25" hidden="false" customHeight="true" outlineLevel="0" collapsed="false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customFormat="false" ht="14.25" hidden="false" customHeight="true" outlineLevel="0" collapsed="false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customFormat="false" ht="14.25" hidden="false" customHeight="true" outlineLevel="0" collapsed="false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customFormat="false" ht="14.25" hidden="false" customHeight="true" outlineLevel="0" collapsed="false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customFormat="false" ht="14.25" hidden="false" customHeight="true" outlineLevel="0" collapsed="false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customFormat="false" ht="14.25" hidden="false" customHeight="true" outlineLevel="0" collapsed="false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customFormat="false" ht="14.25" hidden="false" customHeight="true" outlineLevel="0" collapsed="false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customFormat="false" ht="14.25" hidden="false" customHeight="true" outlineLevel="0" collapsed="false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customFormat="false" ht="14.25" hidden="false" customHeight="true" outlineLevel="0" collapsed="false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customFormat="false" ht="14.25" hidden="false" customHeight="true" outlineLevel="0" collapsed="false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customFormat="false" ht="14.25" hidden="false" customHeight="true" outlineLevel="0" collapsed="false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customFormat="false" ht="14.25" hidden="false" customHeight="true" outlineLevel="0" collapsed="false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customFormat="false" ht="14.25" hidden="false" customHeight="true" outlineLevel="0" collapsed="false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customFormat="false" ht="14.25" hidden="false" customHeight="true" outlineLevel="0" collapsed="false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customFormat="false" ht="14.25" hidden="false" customHeight="true" outlineLevel="0" collapsed="false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customFormat="false" ht="14.25" hidden="false" customHeight="true" outlineLevel="0" collapsed="false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customFormat="false" ht="14.25" hidden="false" customHeight="true" outlineLevel="0" collapsed="false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customFormat="false" ht="14.25" hidden="false" customHeight="true" outlineLevel="0" collapsed="false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customFormat="false" ht="14.25" hidden="false" customHeight="true" outlineLevel="0" collapsed="false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customFormat="false" ht="14.25" hidden="false" customHeight="true" outlineLevel="0" collapsed="false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customFormat="false" ht="14.25" hidden="false" customHeight="true" outlineLevel="0" collapsed="false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customFormat="false" ht="14.25" hidden="false" customHeight="true" outlineLevel="0" collapsed="false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customFormat="false" ht="14.25" hidden="false" customHeight="true" outlineLevel="0" collapsed="false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customFormat="false" ht="14.25" hidden="false" customHeight="true" outlineLevel="0" collapsed="false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customFormat="false" ht="14.25" hidden="false" customHeight="true" outlineLevel="0" collapsed="false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customFormat="false" ht="14.25" hidden="false" customHeight="true" outlineLevel="0" collapsed="false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customFormat="false" ht="14.25" hidden="false" customHeight="true" outlineLevel="0" collapsed="false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customFormat="false" ht="14.25" hidden="false" customHeight="true" outlineLevel="0" collapsed="false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customFormat="false" ht="14.25" hidden="false" customHeight="true" outlineLevel="0" collapsed="false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customFormat="false" ht="14.25" hidden="false" customHeight="true" outlineLevel="0" collapsed="false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customFormat="false" ht="14.25" hidden="false" customHeight="true" outlineLevel="0" collapsed="false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customFormat="false" ht="14.25" hidden="false" customHeight="true" outlineLevel="0" collapsed="false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customFormat="false" ht="12.75" hidden="false" customHeight="true" outlineLevel="0" collapsed="false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customFormat="false" ht="12.75" hidden="false" customHeight="true" outlineLevel="0" collapsed="false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customFormat="false" ht="12.75" hidden="false" customHeight="true" outlineLevel="0" collapsed="false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customFormat="false" ht="12.75" hidden="false" customHeight="true" outlineLevel="0" collapsed="false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customFormat="false" ht="12.75" hidden="false" customHeight="true" outlineLevel="0" collapsed="false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customFormat="false" ht="12.75" hidden="false" customHeight="true" outlineLevel="0" collapsed="false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customFormat="false" ht="12.75" hidden="false" customHeight="true" outlineLevel="0" collapsed="false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customFormat="false" ht="12.75" hidden="false" customHeight="true" outlineLevel="0" collapsed="false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customFormat="false" ht="12.75" hidden="false" customHeight="true" outlineLevel="0" collapsed="false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customFormat="false" ht="12.75" hidden="false" customHeight="true" outlineLevel="0" collapsed="false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customFormat="false" ht="12.75" hidden="false" customHeight="true" outlineLevel="0" collapsed="false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customFormat="false" ht="12.75" hidden="false" customHeight="true" outlineLevel="0" collapsed="false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customFormat="false" ht="12.75" hidden="false" customHeight="true" outlineLevel="0" collapsed="false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customFormat="false" ht="12.75" hidden="false" customHeight="true" outlineLevel="0" collapsed="false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customFormat="false" ht="12.75" hidden="false" customHeight="true" outlineLevel="0" collapsed="false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customFormat="false" ht="12.75" hidden="false" customHeight="true" outlineLevel="0" collapsed="false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customFormat="false" ht="12.75" hidden="false" customHeight="true" outlineLevel="0" collapsed="false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customFormat="false" ht="12.75" hidden="false" customHeight="true" outlineLevel="0" collapsed="false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customFormat="false" ht="12.75" hidden="false" customHeight="true" outlineLevel="0" collapsed="false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customFormat="false" ht="12.75" hidden="false" customHeight="true" outlineLevel="0" collapsed="false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customFormat="false" ht="12.75" hidden="false" customHeight="true" outlineLevel="0" collapsed="false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customFormat="false" ht="12.75" hidden="false" customHeight="true" outlineLevel="0" collapsed="false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customFormat="false" ht="12.75" hidden="false" customHeight="true" outlineLevel="0" collapsed="false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customFormat="false" ht="12.75" hidden="false" customHeight="true" outlineLevel="0" collapsed="false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customFormat="false" ht="12.75" hidden="false" customHeight="true" outlineLevel="0" collapsed="false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customFormat="false" ht="12.75" hidden="false" customHeight="true" outlineLevel="0" collapsed="false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customFormat="false" ht="12.75" hidden="false" customHeight="true" outlineLevel="0" collapsed="false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customFormat="false" ht="12.75" hidden="false" customHeight="true" outlineLevel="0" collapsed="false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customFormat="false" ht="12.75" hidden="false" customHeight="true" outlineLevel="0" collapsed="false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customFormat="false" ht="12.75" hidden="false" customHeight="true" outlineLevel="0" collapsed="false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customFormat="false" ht="12.75" hidden="false" customHeight="true" outlineLevel="0" collapsed="false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customFormat="false" ht="12.75" hidden="false" customHeight="true" outlineLevel="0" collapsed="false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customFormat="false" ht="12.75" hidden="false" customHeight="true" outlineLevel="0" collapsed="false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customFormat="false" ht="12.75" hidden="false" customHeight="true" outlineLevel="0" collapsed="false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customFormat="false" ht="12.75" hidden="false" customHeight="true" outlineLevel="0" collapsed="false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customFormat="false" ht="12.75" hidden="false" customHeight="true" outlineLevel="0" collapsed="false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customFormat="false" ht="12.75" hidden="false" customHeight="true" outlineLevel="0" collapsed="false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customFormat="false" ht="12.75" hidden="false" customHeight="true" outlineLevel="0" collapsed="false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customFormat="false" ht="12.75" hidden="false" customHeight="true" outlineLevel="0" collapsed="false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customFormat="false" ht="12.75" hidden="false" customHeight="true" outlineLevel="0" collapsed="false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customFormat="false" ht="12.75" hidden="false" customHeight="true" outlineLevel="0" collapsed="false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customFormat="false" ht="12.75" hidden="false" customHeight="true" outlineLevel="0" collapsed="false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customFormat="false" ht="12.75" hidden="false" customHeight="true" outlineLevel="0" collapsed="false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customFormat="false" ht="12.75" hidden="false" customHeight="true" outlineLevel="0" collapsed="false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customFormat="false" ht="12.75" hidden="false" customHeight="true" outlineLevel="0" collapsed="false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customFormat="false" ht="12.75" hidden="false" customHeight="true" outlineLevel="0" collapsed="false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customFormat="false" ht="12.75" hidden="false" customHeight="true" outlineLevel="0" collapsed="false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customFormat="false" ht="12.75" hidden="false" customHeight="true" outlineLevel="0" collapsed="false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customFormat="false" ht="12.75" hidden="false" customHeight="true" outlineLevel="0" collapsed="false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customFormat="false" ht="12.75" hidden="false" customHeight="true" outlineLevel="0" collapsed="false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customFormat="false" ht="12.75" hidden="false" customHeight="true" outlineLevel="0" collapsed="false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customFormat="false" ht="12.75" hidden="false" customHeight="true" outlineLevel="0" collapsed="false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customFormat="false" ht="12.75" hidden="false" customHeight="true" outlineLevel="0" collapsed="false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customFormat="false" ht="12.75" hidden="false" customHeight="true" outlineLevel="0" collapsed="false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customFormat="false" ht="12.75" hidden="false" customHeight="true" outlineLevel="0" collapsed="false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customFormat="false" ht="12.75" hidden="false" customHeight="true" outlineLevel="0" collapsed="false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customFormat="false" ht="12.75" hidden="false" customHeight="true" outlineLevel="0" collapsed="false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customFormat="false" ht="12.75" hidden="false" customHeight="true" outlineLevel="0" collapsed="false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customFormat="false" ht="12.75" hidden="false" customHeight="true" outlineLevel="0" collapsed="false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customFormat="false" ht="12.75" hidden="false" customHeight="true" outlineLevel="0" collapsed="false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customFormat="false" ht="12.75" hidden="false" customHeight="true" outlineLevel="0" collapsed="false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customFormat="false" ht="12.75" hidden="false" customHeight="true" outlineLevel="0" collapsed="false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customFormat="false" ht="12.75" hidden="false" customHeight="true" outlineLevel="0" collapsed="false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customFormat="false" ht="12.75" hidden="false" customHeight="true" outlineLevel="0" collapsed="false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customFormat="false" ht="12.75" hidden="false" customHeight="true" outlineLevel="0" collapsed="false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customFormat="false" ht="12.75" hidden="false" customHeight="true" outlineLevel="0" collapsed="false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customFormat="false" ht="12.75" hidden="false" customHeight="true" outlineLevel="0" collapsed="false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customFormat="false" ht="12.75" hidden="false" customHeight="true" outlineLevel="0" collapsed="false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customFormat="false" ht="12.75" hidden="false" customHeight="true" outlineLevel="0" collapsed="false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customFormat="false" ht="12.75" hidden="false" customHeight="true" outlineLevel="0" collapsed="false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customFormat="false" ht="12.75" hidden="false" customHeight="true" outlineLevel="0" collapsed="false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customFormat="false" ht="12.75" hidden="false" customHeight="true" outlineLevel="0" collapsed="false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customFormat="false" ht="12.75" hidden="false" customHeight="true" outlineLevel="0" collapsed="false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customFormat="false" ht="12.75" hidden="false" customHeight="true" outlineLevel="0" collapsed="false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customFormat="false" ht="12.75" hidden="false" customHeight="true" outlineLevel="0" collapsed="false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customFormat="false" ht="12.75" hidden="false" customHeight="true" outlineLevel="0" collapsed="false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customFormat="false" ht="12.75" hidden="false" customHeight="true" outlineLevel="0" collapsed="false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customFormat="false" ht="12.75" hidden="false" customHeight="true" outlineLevel="0" collapsed="false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customFormat="false" ht="12.75" hidden="false" customHeight="true" outlineLevel="0" collapsed="false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customFormat="false" ht="12.75" hidden="false" customHeight="true" outlineLevel="0" collapsed="false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customFormat="false" ht="12.75" hidden="false" customHeight="true" outlineLevel="0" collapsed="false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customFormat="false" ht="12.75" hidden="false" customHeight="true" outlineLevel="0" collapsed="false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customFormat="false" ht="12.75" hidden="false" customHeight="true" outlineLevel="0" collapsed="false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customFormat="false" ht="12.75" hidden="false" customHeight="true" outlineLevel="0" collapsed="false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customFormat="false" ht="12.75" hidden="false" customHeight="true" outlineLevel="0" collapsed="false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customFormat="false" ht="12.75" hidden="false" customHeight="true" outlineLevel="0" collapsed="false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customFormat="false" ht="12.75" hidden="false" customHeight="true" outlineLevel="0" collapsed="false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customFormat="false" ht="12.75" hidden="false" customHeight="true" outlineLevel="0" collapsed="false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customFormat="false" ht="12.75" hidden="false" customHeight="true" outlineLevel="0" collapsed="false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customFormat="false" ht="12.75" hidden="false" customHeight="true" outlineLevel="0" collapsed="false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customFormat="false" ht="12.75" hidden="false" customHeight="true" outlineLevel="0" collapsed="false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customFormat="false" ht="12.75" hidden="false" customHeight="true" outlineLevel="0" collapsed="false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customFormat="false" ht="12.75" hidden="false" customHeight="true" outlineLevel="0" collapsed="false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customFormat="false" ht="12.75" hidden="false" customHeight="true" outlineLevel="0" collapsed="false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customFormat="false" ht="12.75" hidden="false" customHeight="true" outlineLevel="0" collapsed="false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customFormat="false" ht="12.75" hidden="false" customHeight="true" outlineLevel="0" collapsed="false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customFormat="false" ht="12.75" hidden="false" customHeight="true" outlineLevel="0" collapsed="false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customFormat="false" ht="12.75" hidden="false" customHeight="true" outlineLevel="0" collapsed="false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customFormat="false" ht="12.75" hidden="false" customHeight="true" outlineLevel="0" collapsed="false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customFormat="false" ht="12.75" hidden="false" customHeight="true" outlineLevel="0" collapsed="false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customFormat="false" ht="12.75" hidden="false" customHeight="true" outlineLevel="0" collapsed="false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customFormat="false" ht="12.75" hidden="false" customHeight="true" outlineLevel="0" collapsed="false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customFormat="false" ht="12.75" hidden="false" customHeight="true" outlineLevel="0" collapsed="false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customFormat="false" ht="12.75" hidden="false" customHeight="true" outlineLevel="0" collapsed="false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customFormat="false" ht="12.75" hidden="false" customHeight="true" outlineLevel="0" collapsed="false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customFormat="false" ht="12.75" hidden="false" customHeight="true" outlineLevel="0" collapsed="false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customFormat="false" ht="12.75" hidden="false" customHeight="true" outlineLevel="0" collapsed="false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customFormat="false" ht="12.75" hidden="false" customHeight="true" outlineLevel="0" collapsed="false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customFormat="false" ht="12.75" hidden="false" customHeight="true" outlineLevel="0" collapsed="false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customFormat="false" ht="12.75" hidden="false" customHeight="true" outlineLevel="0" collapsed="false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customFormat="false" ht="12.75" hidden="false" customHeight="true" outlineLevel="0" collapsed="false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customFormat="false" ht="12.75" hidden="false" customHeight="true" outlineLevel="0" collapsed="false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customFormat="false" ht="12.75" hidden="false" customHeight="true" outlineLevel="0" collapsed="false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customFormat="false" ht="12.75" hidden="false" customHeight="true" outlineLevel="0" collapsed="false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customFormat="false" ht="12.75" hidden="false" customHeight="true" outlineLevel="0" collapsed="false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customFormat="false" ht="12.75" hidden="false" customHeight="true" outlineLevel="0" collapsed="false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customFormat="false" ht="12.75" hidden="false" customHeight="true" outlineLevel="0" collapsed="false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customFormat="false" ht="12.75" hidden="false" customHeight="true" outlineLevel="0" collapsed="false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customFormat="false" ht="12.75" hidden="false" customHeight="true" outlineLevel="0" collapsed="false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customFormat="false" ht="12.75" hidden="false" customHeight="true" outlineLevel="0" collapsed="false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customFormat="false" ht="12.75" hidden="false" customHeight="true" outlineLevel="0" collapsed="false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customFormat="false" ht="12.75" hidden="false" customHeight="true" outlineLevel="0" collapsed="false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customFormat="false" ht="12.75" hidden="false" customHeight="true" outlineLevel="0" collapsed="false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customFormat="false" ht="12.75" hidden="false" customHeight="true" outlineLevel="0" collapsed="false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customFormat="false" ht="12.75" hidden="false" customHeight="true" outlineLevel="0" collapsed="false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customFormat="false" ht="12.75" hidden="false" customHeight="true" outlineLevel="0" collapsed="false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customFormat="false" ht="12.75" hidden="false" customHeight="true" outlineLevel="0" collapsed="false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customFormat="false" ht="12.75" hidden="false" customHeight="true" outlineLevel="0" collapsed="false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customFormat="false" ht="12.75" hidden="false" customHeight="true" outlineLevel="0" collapsed="false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customFormat="false" ht="12.75" hidden="false" customHeight="true" outlineLevel="0" collapsed="false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customFormat="false" ht="12.75" hidden="false" customHeight="true" outlineLevel="0" collapsed="false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customFormat="false" ht="12.75" hidden="false" customHeight="true" outlineLevel="0" collapsed="false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customFormat="false" ht="12.75" hidden="false" customHeight="true" outlineLevel="0" collapsed="false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customFormat="false" ht="12.75" hidden="false" customHeight="true" outlineLevel="0" collapsed="false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customFormat="false" ht="12.75" hidden="false" customHeight="true" outlineLevel="0" collapsed="false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customFormat="false" ht="12.75" hidden="false" customHeight="true" outlineLevel="0" collapsed="false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customFormat="false" ht="12.75" hidden="false" customHeight="true" outlineLevel="0" collapsed="false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customFormat="false" ht="12.75" hidden="false" customHeight="true" outlineLevel="0" collapsed="false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customFormat="false" ht="12.75" hidden="false" customHeight="true" outlineLevel="0" collapsed="false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customFormat="false" ht="12.75" hidden="false" customHeight="true" outlineLevel="0" collapsed="false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customFormat="false" ht="12.75" hidden="false" customHeight="true" outlineLevel="0" collapsed="false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customFormat="false" ht="12.75" hidden="false" customHeight="true" outlineLevel="0" collapsed="false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customFormat="false" ht="12.75" hidden="false" customHeight="true" outlineLevel="0" collapsed="false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customFormat="false" ht="12.75" hidden="false" customHeight="true" outlineLevel="0" collapsed="false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customFormat="false" ht="12.75" hidden="false" customHeight="true" outlineLevel="0" collapsed="false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customFormat="false" ht="12.75" hidden="false" customHeight="true" outlineLevel="0" collapsed="false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customFormat="false" ht="12.75" hidden="false" customHeight="true" outlineLevel="0" collapsed="false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customFormat="false" ht="12.75" hidden="false" customHeight="true" outlineLevel="0" collapsed="false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customFormat="false" ht="12.75" hidden="false" customHeight="true" outlineLevel="0" collapsed="false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customFormat="false" ht="12.75" hidden="false" customHeight="true" outlineLevel="0" collapsed="false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customFormat="false" ht="12.75" hidden="false" customHeight="true" outlineLevel="0" collapsed="false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customFormat="false" ht="12.75" hidden="false" customHeight="true" outlineLevel="0" collapsed="false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customFormat="false" ht="12.75" hidden="false" customHeight="true" outlineLevel="0" collapsed="false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customFormat="false" ht="12.75" hidden="false" customHeight="true" outlineLevel="0" collapsed="false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customFormat="false" ht="12.75" hidden="false" customHeight="true" outlineLevel="0" collapsed="false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customFormat="false" ht="12.75" hidden="false" customHeight="true" outlineLevel="0" collapsed="false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customFormat="false" ht="12.75" hidden="false" customHeight="true" outlineLevel="0" collapsed="false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customFormat="false" ht="12.75" hidden="false" customHeight="true" outlineLevel="0" collapsed="false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customFormat="false" ht="12.75" hidden="false" customHeight="true" outlineLevel="0" collapsed="false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customFormat="false" ht="12.75" hidden="false" customHeight="true" outlineLevel="0" collapsed="false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customFormat="false" ht="12.75" hidden="false" customHeight="true" outlineLevel="0" collapsed="false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customFormat="false" ht="12.75" hidden="false" customHeight="true" outlineLevel="0" collapsed="false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customFormat="false" ht="12.75" hidden="false" customHeight="true" outlineLevel="0" collapsed="false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customFormat="false" ht="12.75" hidden="false" customHeight="true" outlineLevel="0" collapsed="false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customFormat="false" ht="12.75" hidden="false" customHeight="true" outlineLevel="0" collapsed="false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customFormat="false" ht="12.75" hidden="false" customHeight="true" outlineLevel="0" collapsed="false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customFormat="false" ht="12.75" hidden="false" customHeight="true" outlineLevel="0" collapsed="false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customFormat="false" ht="12.75" hidden="false" customHeight="true" outlineLevel="0" collapsed="false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customFormat="false" ht="12.75" hidden="false" customHeight="true" outlineLevel="0" collapsed="false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customFormat="false" ht="12.75" hidden="false" customHeight="true" outlineLevel="0" collapsed="false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customFormat="false" ht="12.75" hidden="false" customHeight="true" outlineLevel="0" collapsed="false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customFormat="false" ht="12.75" hidden="false" customHeight="true" outlineLevel="0" collapsed="false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customFormat="false" ht="12.75" hidden="false" customHeight="true" outlineLevel="0" collapsed="false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customFormat="false" ht="12.75" hidden="false" customHeight="true" outlineLevel="0" collapsed="false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customFormat="false" ht="12.75" hidden="false" customHeight="true" outlineLevel="0" collapsed="false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customFormat="false" ht="12.75" hidden="false" customHeight="true" outlineLevel="0" collapsed="false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customFormat="false" ht="12.75" hidden="false" customHeight="true" outlineLevel="0" collapsed="false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customFormat="false" ht="12.75" hidden="false" customHeight="true" outlineLevel="0" collapsed="false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customFormat="false" ht="12.75" hidden="false" customHeight="true" outlineLevel="0" collapsed="false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customFormat="false" ht="12.75" hidden="false" customHeight="true" outlineLevel="0" collapsed="false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customFormat="false" ht="12.75" hidden="false" customHeight="true" outlineLevel="0" collapsed="false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customFormat="false" ht="12.75" hidden="false" customHeight="true" outlineLevel="0" collapsed="false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customFormat="false" ht="12.75" hidden="false" customHeight="true" outlineLevel="0" collapsed="false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customFormat="false" ht="12.75" hidden="false" customHeight="true" outlineLevel="0" collapsed="false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customFormat="false" ht="12.75" hidden="false" customHeight="true" outlineLevel="0" collapsed="false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customFormat="false" ht="12.75" hidden="false" customHeight="true" outlineLevel="0" collapsed="false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customFormat="false" ht="12.75" hidden="false" customHeight="true" outlineLevel="0" collapsed="false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customFormat="false" ht="12.75" hidden="false" customHeight="true" outlineLevel="0" collapsed="false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customFormat="false" ht="12.75" hidden="false" customHeight="true" outlineLevel="0" collapsed="false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customFormat="false" ht="12.75" hidden="false" customHeight="true" outlineLevel="0" collapsed="false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customFormat="false" ht="12.75" hidden="false" customHeight="true" outlineLevel="0" collapsed="false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customFormat="false" ht="12.75" hidden="false" customHeight="true" outlineLevel="0" collapsed="false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customFormat="false" ht="12.75" hidden="false" customHeight="true" outlineLevel="0" collapsed="false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customFormat="false" ht="12.75" hidden="false" customHeight="true" outlineLevel="0" collapsed="false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customFormat="false" ht="12.75" hidden="false" customHeight="true" outlineLevel="0" collapsed="false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customFormat="false" ht="12.75" hidden="false" customHeight="true" outlineLevel="0" collapsed="false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customFormat="false" ht="12.75" hidden="false" customHeight="true" outlineLevel="0" collapsed="false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customFormat="false" ht="12.75" hidden="false" customHeight="true" outlineLevel="0" collapsed="false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customFormat="false" ht="12.75" hidden="false" customHeight="true" outlineLevel="0" collapsed="false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customFormat="false" ht="12.75" hidden="false" customHeight="true" outlineLevel="0" collapsed="false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customFormat="false" ht="12.75" hidden="false" customHeight="true" outlineLevel="0" collapsed="false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customFormat="false" ht="12.75" hidden="false" customHeight="true" outlineLevel="0" collapsed="false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customFormat="false" ht="12.75" hidden="false" customHeight="true" outlineLevel="0" collapsed="false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customFormat="false" ht="12.75" hidden="false" customHeight="true" outlineLevel="0" collapsed="false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customFormat="false" ht="12.75" hidden="false" customHeight="true" outlineLevel="0" collapsed="false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customFormat="false" ht="12.75" hidden="false" customHeight="true" outlineLevel="0" collapsed="false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customFormat="false" ht="12.75" hidden="false" customHeight="true" outlineLevel="0" collapsed="false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customFormat="false" ht="12.75" hidden="false" customHeight="true" outlineLevel="0" collapsed="false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customFormat="false" ht="12.75" hidden="false" customHeight="true" outlineLevel="0" collapsed="false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customFormat="false" ht="12.75" hidden="false" customHeight="true" outlineLevel="0" collapsed="false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customFormat="false" ht="12.75" hidden="false" customHeight="true" outlineLevel="0" collapsed="false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customFormat="false" ht="12.75" hidden="false" customHeight="true" outlineLevel="0" collapsed="false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customFormat="false" ht="12.75" hidden="false" customHeight="true" outlineLevel="0" collapsed="false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customFormat="false" ht="12.75" hidden="false" customHeight="true" outlineLevel="0" collapsed="false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customFormat="false" ht="12.75" hidden="false" customHeight="true" outlineLevel="0" collapsed="false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customFormat="false" ht="12.75" hidden="false" customHeight="true" outlineLevel="0" collapsed="false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customFormat="false" ht="12.75" hidden="false" customHeight="true" outlineLevel="0" collapsed="false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customFormat="false" ht="12.75" hidden="false" customHeight="true" outlineLevel="0" collapsed="false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customFormat="false" ht="12.75" hidden="false" customHeight="true" outlineLevel="0" collapsed="false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customFormat="false" ht="12.75" hidden="false" customHeight="true" outlineLevel="0" collapsed="false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customFormat="false" ht="12.75" hidden="false" customHeight="true" outlineLevel="0" collapsed="false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customFormat="false" ht="12.75" hidden="false" customHeight="true" outlineLevel="0" collapsed="false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customFormat="false" ht="12.75" hidden="false" customHeight="true" outlineLevel="0" collapsed="false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customFormat="false" ht="12.75" hidden="false" customHeight="true" outlineLevel="0" collapsed="false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customFormat="false" ht="12.75" hidden="false" customHeight="true" outlineLevel="0" collapsed="false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customFormat="false" ht="12.75" hidden="false" customHeight="true" outlineLevel="0" collapsed="false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customFormat="false" ht="12.75" hidden="false" customHeight="true" outlineLevel="0" collapsed="false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customFormat="false" ht="12.75" hidden="false" customHeight="true" outlineLevel="0" collapsed="false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customFormat="false" ht="12.75" hidden="false" customHeight="true" outlineLevel="0" collapsed="false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customFormat="false" ht="12.75" hidden="false" customHeight="true" outlineLevel="0" collapsed="false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customFormat="false" ht="12.75" hidden="false" customHeight="true" outlineLevel="0" collapsed="false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customFormat="false" ht="12.75" hidden="false" customHeight="true" outlineLevel="0" collapsed="false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customFormat="false" ht="12.75" hidden="false" customHeight="true" outlineLevel="0" collapsed="false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customFormat="false" ht="12.75" hidden="false" customHeight="true" outlineLevel="0" collapsed="false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customFormat="false" ht="12.75" hidden="false" customHeight="true" outlineLevel="0" collapsed="false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customFormat="false" ht="12.75" hidden="false" customHeight="true" outlineLevel="0" collapsed="false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customFormat="false" ht="12.75" hidden="false" customHeight="true" outlineLevel="0" collapsed="false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customFormat="false" ht="12.75" hidden="false" customHeight="true" outlineLevel="0" collapsed="false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customFormat="false" ht="12.75" hidden="false" customHeight="true" outlineLevel="0" collapsed="false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customFormat="false" ht="12.75" hidden="false" customHeight="true" outlineLevel="0" collapsed="false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customFormat="false" ht="12.75" hidden="false" customHeight="true" outlineLevel="0" collapsed="false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customFormat="false" ht="12.75" hidden="false" customHeight="true" outlineLevel="0" collapsed="false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customFormat="false" ht="12.75" hidden="false" customHeight="true" outlineLevel="0" collapsed="false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customFormat="false" ht="12.75" hidden="false" customHeight="true" outlineLevel="0" collapsed="false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customFormat="false" ht="12.75" hidden="false" customHeight="true" outlineLevel="0" collapsed="false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customFormat="false" ht="12.75" hidden="false" customHeight="true" outlineLevel="0" collapsed="false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customFormat="false" ht="12.75" hidden="false" customHeight="true" outlineLevel="0" collapsed="false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customFormat="false" ht="12.75" hidden="false" customHeight="true" outlineLevel="0" collapsed="false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customFormat="false" ht="12.75" hidden="false" customHeight="true" outlineLevel="0" collapsed="false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customFormat="false" ht="12.75" hidden="false" customHeight="true" outlineLevel="0" collapsed="false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customFormat="false" ht="12.75" hidden="false" customHeight="true" outlineLevel="0" collapsed="false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customFormat="false" ht="12.75" hidden="false" customHeight="true" outlineLevel="0" collapsed="false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customFormat="false" ht="12.75" hidden="false" customHeight="true" outlineLevel="0" collapsed="false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customFormat="false" ht="12.75" hidden="false" customHeight="true" outlineLevel="0" collapsed="false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customFormat="false" ht="12.75" hidden="false" customHeight="true" outlineLevel="0" collapsed="false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customFormat="false" ht="12.75" hidden="false" customHeight="true" outlineLevel="0" collapsed="false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customFormat="false" ht="12.75" hidden="false" customHeight="true" outlineLevel="0" collapsed="false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customFormat="false" ht="12.75" hidden="false" customHeight="true" outlineLevel="0" collapsed="false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customFormat="false" ht="12.75" hidden="false" customHeight="true" outlineLevel="0" collapsed="false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customFormat="false" ht="12.75" hidden="false" customHeight="true" outlineLevel="0" collapsed="false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customFormat="false" ht="12.75" hidden="false" customHeight="true" outlineLevel="0" collapsed="false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customFormat="false" ht="12.75" hidden="false" customHeight="true" outlineLevel="0" collapsed="false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customFormat="false" ht="12.75" hidden="false" customHeight="true" outlineLevel="0" collapsed="false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customFormat="false" ht="12.75" hidden="false" customHeight="true" outlineLevel="0" collapsed="false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customFormat="false" ht="12.75" hidden="false" customHeight="true" outlineLevel="0" collapsed="false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customFormat="false" ht="12.75" hidden="false" customHeight="true" outlineLevel="0" collapsed="false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customFormat="false" ht="12.75" hidden="false" customHeight="true" outlineLevel="0" collapsed="false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customFormat="false" ht="12.75" hidden="false" customHeight="true" outlineLevel="0" collapsed="false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customFormat="false" ht="12.75" hidden="false" customHeight="true" outlineLevel="0" collapsed="false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customFormat="false" ht="12.75" hidden="false" customHeight="true" outlineLevel="0" collapsed="false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customFormat="false" ht="12.75" hidden="false" customHeight="true" outlineLevel="0" collapsed="false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customFormat="false" ht="12.75" hidden="false" customHeight="true" outlineLevel="0" collapsed="false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customFormat="false" ht="12.75" hidden="false" customHeight="true" outlineLevel="0" collapsed="false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customFormat="false" ht="12.75" hidden="false" customHeight="true" outlineLevel="0" collapsed="false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customFormat="false" ht="12.75" hidden="false" customHeight="true" outlineLevel="0" collapsed="false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customFormat="false" ht="12.75" hidden="false" customHeight="true" outlineLevel="0" collapsed="false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customFormat="false" ht="12.75" hidden="false" customHeight="true" outlineLevel="0" collapsed="false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customFormat="false" ht="12.75" hidden="false" customHeight="true" outlineLevel="0" collapsed="false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customFormat="false" ht="12.75" hidden="false" customHeight="true" outlineLevel="0" collapsed="false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customFormat="false" ht="12.75" hidden="false" customHeight="true" outlineLevel="0" collapsed="false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customFormat="false" ht="12.75" hidden="false" customHeight="true" outlineLevel="0" collapsed="false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customFormat="false" ht="12.75" hidden="false" customHeight="true" outlineLevel="0" collapsed="false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customFormat="false" ht="12.75" hidden="false" customHeight="true" outlineLevel="0" collapsed="false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customFormat="false" ht="12.75" hidden="false" customHeight="true" outlineLevel="0" collapsed="false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customFormat="false" ht="12.75" hidden="false" customHeight="true" outlineLevel="0" collapsed="false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customFormat="false" ht="12.75" hidden="false" customHeight="true" outlineLevel="0" collapsed="false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customFormat="false" ht="12.75" hidden="false" customHeight="true" outlineLevel="0" collapsed="false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customFormat="false" ht="12.75" hidden="false" customHeight="true" outlineLevel="0" collapsed="false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customFormat="false" ht="12.75" hidden="false" customHeight="true" outlineLevel="0" collapsed="false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customFormat="false" ht="12.75" hidden="false" customHeight="true" outlineLevel="0" collapsed="false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customFormat="false" ht="12.75" hidden="false" customHeight="true" outlineLevel="0" collapsed="false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customFormat="false" ht="12.75" hidden="false" customHeight="true" outlineLevel="0" collapsed="false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customFormat="false" ht="12.75" hidden="false" customHeight="true" outlineLevel="0" collapsed="false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customFormat="false" ht="12.75" hidden="false" customHeight="true" outlineLevel="0" collapsed="false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customFormat="false" ht="12.75" hidden="false" customHeight="true" outlineLevel="0" collapsed="false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customFormat="false" ht="12.75" hidden="false" customHeight="true" outlineLevel="0" collapsed="false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customFormat="false" ht="12.75" hidden="false" customHeight="true" outlineLevel="0" collapsed="false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customFormat="false" ht="12.75" hidden="false" customHeight="true" outlineLevel="0" collapsed="false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customFormat="false" ht="12.75" hidden="false" customHeight="true" outlineLevel="0" collapsed="false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customFormat="false" ht="12.75" hidden="false" customHeight="true" outlineLevel="0" collapsed="false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customFormat="false" ht="12.75" hidden="false" customHeight="true" outlineLevel="0" collapsed="false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customFormat="false" ht="12.75" hidden="false" customHeight="true" outlineLevel="0" collapsed="false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customFormat="false" ht="12.75" hidden="false" customHeight="true" outlineLevel="0" collapsed="false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customFormat="false" ht="12.75" hidden="false" customHeight="true" outlineLevel="0" collapsed="false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customFormat="false" ht="12.75" hidden="false" customHeight="true" outlineLevel="0" collapsed="false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customFormat="false" ht="12.75" hidden="false" customHeight="true" outlineLevel="0" collapsed="false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customFormat="false" ht="12.75" hidden="false" customHeight="true" outlineLevel="0" collapsed="false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customFormat="false" ht="12.75" hidden="false" customHeight="true" outlineLevel="0" collapsed="false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customFormat="false" ht="12.75" hidden="false" customHeight="true" outlineLevel="0" collapsed="false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customFormat="false" ht="12.75" hidden="false" customHeight="true" outlineLevel="0" collapsed="false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customFormat="false" ht="12.75" hidden="false" customHeight="true" outlineLevel="0" collapsed="false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customFormat="false" ht="12.75" hidden="false" customHeight="true" outlineLevel="0" collapsed="false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customFormat="false" ht="12.75" hidden="false" customHeight="true" outlineLevel="0" collapsed="false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customFormat="false" ht="12.75" hidden="false" customHeight="true" outlineLevel="0" collapsed="false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customFormat="false" ht="12.75" hidden="false" customHeight="true" outlineLevel="0" collapsed="false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customFormat="false" ht="12.75" hidden="false" customHeight="true" outlineLevel="0" collapsed="false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customFormat="false" ht="12.75" hidden="false" customHeight="true" outlineLevel="0" collapsed="false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customFormat="false" ht="12.75" hidden="false" customHeight="true" outlineLevel="0" collapsed="false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customFormat="false" ht="12.75" hidden="false" customHeight="true" outlineLevel="0" collapsed="false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customFormat="false" ht="12.75" hidden="false" customHeight="true" outlineLevel="0" collapsed="false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customFormat="false" ht="12.75" hidden="false" customHeight="true" outlineLevel="0" collapsed="false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customFormat="false" ht="12.75" hidden="false" customHeight="true" outlineLevel="0" collapsed="false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customFormat="false" ht="12.75" hidden="false" customHeight="true" outlineLevel="0" collapsed="false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customFormat="false" ht="12.75" hidden="false" customHeight="true" outlineLevel="0" collapsed="false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customFormat="false" ht="12.75" hidden="false" customHeight="true" outlineLevel="0" collapsed="false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customFormat="false" ht="12.75" hidden="false" customHeight="true" outlineLevel="0" collapsed="false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customFormat="false" ht="12.75" hidden="false" customHeight="true" outlineLevel="0" collapsed="false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customFormat="false" ht="12.75" hidden="false" customHeight="true" outlineLevel="0" collapsed="false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customFormat="false" ht="12.75" hidden="false" customHeight="true" outlineLevel="0" collapsed="false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customFormat="false" ht="12.75" hidden="false" customHeight="true" outlineLevel="0" collapsed="false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customFormat="false" ht="12.75" hidden="false" customHeight="true" outlineLevel="0" collapsed="false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customFormat="false" ht="12.75" hidden="false" customHeight="true" outlineLevel="0" collapsed="false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customFormat="false" ht="12.75" hidden="false" customHeight="true" outlineLevel="0" collapsed="false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customFormat="false" ht="12.75" hidden="false" customHeight="true" outlineLevel="0" collapsed="false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customFormat="false" ht="12.75" hidden="false" customHeight="true" outlineLevel="0" collapsed="false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customFormat="false" ht="12.75" hidden="false" customHeight="true" outlineLevel="0" collapsed="false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customFormat="false" ht="12.75" hidden="false" customHeight="true" outlineLevel="0" collapsed="false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customFormat="false" ht="12.75" hidden="false" customHeight="true" outlineLevel="0" collapsed="false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customFormat="false" ht="12.75" hidden="false" customHeight="true" outlineLevel="0" collapsed="false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customFormat="false" ht="12.75" hidden="false" customHeight="true" outlineLevel="0" collapsed="false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customFormat="false" ht="12.75" hidden="false" customHeight="true" outlineLevel="0" collapsed="false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customFormat="false" ht="12.75" hidden="false" customHeight="true" outlineLevel="0" collapsed="false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customFormat="false" ht="12.75" hidden="false" customHeight="true" outlineLevel="0" collapsed="false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customFormat="false" ht="12.75" hidden="false" customHeight="true" outlineLevel="0" collapsed="false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customFormat="false" ht="12.75" hidden="false" customHeight="true" outlineLevel="0" collapsed="false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customFormat="false" ht="12.75" hidden="false" customHeight="true" outlineLevel="0" collapsed="false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customFormat="false" ht="12.75" hidden="false" customHeight="true" outlineLevel="0" collapsed="false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customFormat="false" ht="12.75" hidden="false" customHeight="true" outlineLevel="0" collapsed="false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customFormat="false" ht="12.75" hidden="false" customHeight="true" outlineLevel="0" collapsed="false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customFormat="false" ht="12.75" hidden="false" customHeight="true" outlineLevel="0" collapsed="false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customFormat="false" ht="12.75" hidden="false" customHeight="true" outlineLevel="0" collapsed="false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customFormat="false" ht="12.75" hidden="false" customHeight="true" outlineLevel="0" collapsed="false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customFormat="false" ht="12.75" hidden="false" customHeight="true" outlineLevel="0" collapsed="false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customFormat="false" ht="12.75" hidden="false" customHeight="true" outlineLevel="0" collapsed="false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customFormat="false" ht="12.75" hidden="false" customHeight="true" outlineLevel="0" collapsed="false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customFormat="false" ht="12.75" hidden="false" customHeight="true" outlineLevel="0" collapsed="false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customFormat="false" ht="12.75" hidden="false" customHeight="true" outlineLevel="0" collapsed="false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customFormat="false" ht="12.75" hidden="false" customHeight="true" outlineLevel="0" collapsed="false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customFormat="false" ht="12.75" hidden="false" customHeight="true" outlineLevel="0" collapsed="false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customFormat="false" ht="12.75" hidden="false" customHeight="true" outlineLevel="0" collapsed="false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customFormat="false" ht="12.75" hidden="false" customHeight="true" outlineLevel="0" collapsed="false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customFormat="false" ht="12.75" hidden="false" customHeight="true" outlineLevel="0" collapsed="false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customFormat="false" ht="12.75" hidden="false" customHeight="true" outlineLevel="0" collapsed="false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customFormat="false" ht="12.75" hidden="false" customHeight="true" outlineLevel="0" collapsed="false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customFormat="false" ht="12.75" hidden="false" customHeight="true" outlineLevel="0" collapsed="false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customFormat="false" ht="12.75" hidden="false" customHeight="true" outlineLevel="0" collapsed="false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customFormat="false" ht="12.75" hidden="false" customHeight="true" outlineLevel="0" collapsed="false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customFormat="false" ht="12.75" hidden="false" customHeight="true" outlineLevel="0" collapsed="false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customFormat="false" ht="12.75" hidden="false" customHeight="true" outlineLevel="0" collapsed="false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customFormat="false" ht="12.75" hidden="false" customHeight="true" outlineLevel="0" collapsed="false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customFormat="false" ht="12.75" hidden="false" customHeight="true" outlineLevel="0" collapsed="false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customFormat="false" ht="12.75" hidden="false" customHeight="true" outlineLevel="0" collapsed="false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customFormat="false" ht="12.75" hidden="false" customHeight="true" outlineLevel="0" collapsed="false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customFormat="false" ht="12.75" hidden="false" customHeight="true" outlineLevel="0" collapsed="false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customFormat="false" ht="12.75" hidden="false" customHeight="true" outlineLevel="0" collapsed="false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customFormat="false" ht="12.75" hidden="false" customHeight="true" outlineLevel="0" collapsed="false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customFormat="false" ht="12.75" hidden="false" customHeight="true" outlineLevel="0" collapsed="false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customFormat="false" ht="12.75" hidden="false" customHeight="true" outlineLevel="0" collapsed="false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customFormat="false" ht="12.75" hidden="false" customHeight="true" outlineLevel="0" collapsed="false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customFormat="false" ht="12.75" hidden="false" customHeight="true" outlineLevel="0" collapsed="false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customFormat="false" ht="12.75" hidden="false" customHeight="true" outlineLevel="0" collapsed="false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customFormat="false" ht="12.75" hidden="false" customHeight="true" outlineLevel="0" collapsed="false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customFormat="false" ht="12.75" hidden="false" customHeight="true" outlineLevel="0" collapsed="false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customFormat="false" ht="12.75" hidden="false" customHeight="true" outlineLevel="0" collapsed="false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customFormat="false" ht="12.75" hidden="false" customHeight="true" outlineLevel="0" collapsed="false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customFormat="false" ht="12.75" hidden="false" customHeight="true" outlineLevel="0" collapsed="false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customFormat="false" ht="12.75" hidden="false" customHeight="true" outlineLevel="0" collapsed="false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customFormat="false" ht="12.75" hidden="false" customHeight="true" outlineLevel="0" collapsed="false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customFormat="false" ht="12.75" hidden="false" customHeight="true" outlineLevel="0" collapsed="false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customFormat="false" ht="12.75" hidden="false" customHeight="true" outlineLevel="0" collapsed="false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customFormat="false" ht="12.75" hidden="false" customHeight="true" outlineLevel="0" collapsed="false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customFormat="false" ht="12.75" hidden="false" customHeight="true" outlineLevel="0" collapsed="false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customFormat="false" ht="12.75" hidden="false" customHeight="true" outlineLevel="0" collapsed="false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customFormat="false" ht="12.75" hidden="false" customHeight="true" outlineLevel="0" collapsed="false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customFormat="false" ht="12.75" hidden="false" customHeight="true" outlineLevel="0" collapsed="false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customFormat="false" ht="12.75" hidden="false" customHeight="true" outlineLevel="0" collapsed="false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customFormat="false" ht="12.75" hidden="false" customHeight="true" outlineLevel="0" collapsed="false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customFormat="false" ht="12.75" hidden="false" customHeight="true" outlineLevel="0" collapsed="false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customFormat="false" ht="12.75" hidden="false" customHeight="true" outlineLevel="0" collapsed="false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customFormat="false" ht="12.75" hidden="false" customHeight="true" outlineLevel="0" collapsed="false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customFormat="false" ht="12.75" hidden="false" customHeight="true" outlineLevel="0" collapsed="false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customFormat="false" ht="12.75" hidden="false" customHeight="true" outlineLevel="0" collapsed="false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customFormat="false" ht="12.75" hidden="false" customHeight="true" outlineLevel="0" collapsed="false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customFormat="false" ht="12.75" hidden="false" customHeight="true" outlineLevel="0" collapsed="false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customFormat="false" ht="12.75" hidden="false" customHeight="true" outlineLevel="0" collapsed="false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customFormat="false" ht="12.75" hidden="false" customHeight="true" outlineLevel="0" collapsed="false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customFormat="false" ht="12.75" hidden="false" customHeight="true" outlineLevel="0" collapsed="false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customFormat="false" ht="12.75" hidden="false" customHeight="true" outlineLevel="0" collapsed="false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customFormat="false" ht="12.75" hidden="false" customHeight="true" outlineLevel="0" collapsed="false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customFormat="false" ht="12.75" hidden="false" customHeight="true" outlineLevel="0" collapsed="false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customFormat="false" ht="12.75" hidden="false" customHeight="true" outlineLevel="0" collapsed="false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customFormat="false" ht="12.75" hidden="false" customHeight="true" outlineLevel="0" collapsed="false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customFormat="false" ht="12.75" hidden="false" customHeight="true" outlineLevel="0" collapsed="false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customFormat="false" ht="12.75" hidden="false" customHeight="true" outlineLevel="0" collapsed="false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customFormat="false" ht="12.75" hidden="false" customHeight="true" outlineLevel="0" collapsed="false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customFormat="false" ht="12.75" hidden="false" customHeight="true" outlineLevel="0" collapsed="false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customFormat="false" ht="12.75" hidden="false" customHeight="true" outlineLevel="0" collapsed="false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customFormat="false" ht="12.75" hidden="false" customHeight="true" outlineLevel="0" collapsed="false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customFormat="false" ht="12.75" hidden="false" customHeight="true" outlineLevel="0" collapsed="false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customFormat="false" ht="12.75" hidden="false" customHeight="true" outlineLevel="0" collapsed="false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customFormat="false" ht="12.75" hidden="false" customHeight="true" outlineLevel="0" collapsed="false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customFormat="false" ht="12.75" hidden="false" customHeight="true" outlineLevel="0" collapsed="false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customFormat="false" ht="12.75" hidden="false" customHeight="true" outlineLevel="0" collapsed="false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customFormat="false" ht="12.75" hidden="false" customHeight="true" outlineLevel="0" collapsed="false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customFormat="false" ht="12.75" hidden="false" customHeight="true" outlineLevel="0" collapsed="false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  <row r="758" customFormat="false" ht="12.75" hidden="false" customHeight="true" outlineLevel="0" collapsed="false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customFormat="false" ht="12.75" hidden="false" customHeight="true" outlineLevel="0" collapsed="false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customFormat="false" ht="12.75" hidden="false" customHeight="true" outlineLevel="0" collapsed="false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customFormat="false" ht="12.75" hidden="false" customHeight="true" outlineLevel="0" collapsed="false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customFormat="false" ht="12.75" hidden="false" customHeight="true" outlineLevel="0" collapsed="false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customFormat="false" ht="12.75" hidden="false" customHeight="true" outlineLevel="0" collapsed="false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customFormat="false" ht="12.75" hidden="false" customHeight="true" outlineLevel="0" collapsed="false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customFormat="false" ht="12.75" hidden="false" customHeight="true" outlineLevel="0" collapsed="false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</row>
    <row r="766" customFormat="false" ht="12.75" hidden="false" customHeight="true" outlineLevel="0" collapsed="false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</row>
    <row r="767" customFormat="false" ht="12.75" hidden="false" customHeight="true" outlineLevel="0" collapsed="false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</row>
    <row r="768" customFormat="false" ht="12.75" hidden="false" customHeight="true" outlineLevel="0" collapsed="false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</row>
    <row r="769" customFormat="false" ht="12.75" hidden="false" customHeight="true" outlineLevel="0" collapsed="false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</row>
    <row r="770" customFormat="false" ht="12.75" hidden="false" customHeight="true" outlineLevel="0" collapsed="false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</row>
    <row r="771" customFormat="false" ht="12.75" hidden="false" customHeight="true" outlineLevel="0" collapsed="false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</row>
    <row r="772" customFormat="false" ht="12.75" hidden="false" customHeight="true" outlineLevel="0" collapsed="false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customFormat="false" ht="12.75" hidden="false" customHeight="true" outlineLevel="0" collapsed="false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customFormat="false" ht="12.75" hidden="false" customHeight="true" outlineLevel="0" collapsed="false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customFormat="false" ht="12.75" hidden="false" customHeight="true" outlineLevel="0" collapsed="false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</row>
    <row r="776" customFormat="false" ht="12.75" hidden="false" customHeight="true" outlineLevel="0" collapsed="false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</row>
    <row r="777" customFormat="false" ht="12.75" hidden="false" customHeight="true" outlineLevel="0" collapsed="false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</row>
    <row r="778" customFormat="false" ht="12.75" hidden="false" customHeight="true" outlineLevel="0" collapsed="false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</row>
    <row r="779" customFormat="false" ht="12.75" hidden="false" customHeight="true" outlineLevel="0" collapsed="false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</row>
    <row r="780" customFormat="false" ht="12.75" hidden="false" customHeight="true" outlineLevel="0" collapsed="false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</row>
    <row r="781" customFormat="false" ht="12.75" hidden="false" customHeight="true" outlineLevel="0" collapsed="false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</row>
    <row r="782" customFormat="false" ht="12.75" hidden="false" customHeight="true" outlineLevel="0" collapsed="false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</row>
    <row r="783" customFormat="false" ht="12.75" hidden="false" customHeight="true" outlineLevel="0" collapsed="false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</row>
    <row r="784" customFormat="false" ht="12.75" hidden="false" customHeight="true" outlineLevel="0" collapsed="false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</row>
    <row r="785" customFormat="false" ht="12.75" hidden="false" customHeight="true" outlineLevel="0" collapsed="false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</row>
    <row r="786" customFormat="false" ht="12.75" hidden="false" customHeight="true" outlineLevel="0" collapsed="false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</row>
    <row r="787" customFormat="false" ht="12.75" hidden="false" customHeight="true" outlineLevel="0" collapsed="false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customFormat="false" ht="12.75" hidden="false" customHeight="true" outlineLevel="0" collapsed="false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</row>
    <row r="789" customFormat="false" ht="12.75" hidden="false" customHeight="true" outlineLevel="0" collapsed="false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</row>
    <row r="790" customFormat="false" ht="12.75" hidden="false" customHeight="true" outlineLevel="0" collapsed="false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</row>
    <row r="791" customFormat="false" ht="12.75" hidden="false" customHeight="true" outlineLevel="0" collapsed="false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</row>
    <row r="792" customFormat="false" ht="12.75" hidden="false" customHeight="true" outlineLevel="0" collapsed="false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customFormat="false" ht="12.75" hidden="false" customHeight="true" outlineLevel="0" collapsed="false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</row>
    <row r="794" customFormat="false" ht="12.75" hidden="false" customHeight="true" outlineLevel="0" collapsed="false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</row>
    <row r="795" customFormat="false" ht="12.75" hidden="false" customHeight="true" outlineLevel="0" collapsed="false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</row>
    <row r="796" customFormat="false" ht="12.75" hidden="false" customHeight="true" outlineLevel="0" collapsed="false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</row>
    <row r="797" customFormat="false" ht="12.75" hidden="false" customHeight="true" outlineLevel="0" collapsed="false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</row>
    <row r="798" customFormat="false" ht="12.75" hidden="false" customHeight="true" outlineLevel="0" collapsed="false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</row>
    <row r="799" customFormat="false" ht="12.75" hidden="false" customHeight="true" outlineLevel="0" collapsed="false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</row>
    <row r="800" customFormat="false" ht="12.75" hidden="false" customHeight="true" outlineLevel="0" collapsed="false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</row>
    <row r="801" customFormat="false" ht="12.75" hidden="false" customHeight="true" outlineLevel="0" collapsed="false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customFormat="false" ht="12.75" hidden="false" customHeight="true" outlineLevel="0" collapsed="false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</row>
    <row r="803" customFormat="false" ht="12.75" hidden="false" customHeight="true" outlineLevel="0" collapsed="false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</row>
    <row r="804" customFormat="false" ht="12.75" hidden="false" customHeight="true" outlineLevel="0" collapsed="false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</row>
    <row r="805" customFormat="false" ht="12.75" hidden="false" customHeight="true" outlineLevel="0" collapsed="false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customFormat="false" ht="12.75" hidden="false" customHeight="true" outlineLevel="0" collapsed="false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</row>
    <row r="807" customFormat="false" ht="12.75" hidden="false" customHeight="true" outlineLevel="0" collapsed="false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</row>
    <row r="808" customFormat="false" ht="12.75" hidden="false" customHeight="true" outlineLevel="0" collapsed="false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</row>
    <row r="809" customFormat="false" ht="12.75" hidden="false" customHeight="true" outlineLevel="0" collapsed="false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</row>
    <row r="810" customFormat="false" ht="12.75" hidden="false" customHeight="true" outlineLevel="0" collapsed="false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customFormat="false" ht="12.75" hidden="false" customHeight="true" outlineLevel="0" collapsed="false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</row>
    <row r="812" customFormat="false" ht="12.75" hidden="false" customHeight="true" outlineLevel="0" collapsed="false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</row>
    <row r="813" customFormat="false" ht="12.75" hidden="false" customHeight="true" outlineLevel="0" collapsed="false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</row>
    <row r="814" customFormat="false" ht="12.75" hidden="false" customHeight="true" outlineLevel="0" collapsed="false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</row>
    <row r="815" customFormat="false" ht="12.75" hidden="false" customHeight="true" outlineLevel="0" collapsed="false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customFormat="false" ht="12.75" hidden="false" customHeight="true" outlineLevel="0" collapsed="false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</row>
    <row r="817" customFormat="false" ht="12.75" hidden="false" customHeight="true" outlineLevel="0" collapsed="false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customFormat="false" ht="12.75" hidden="false" customHeight="true" outlineLevel="0" collapsed="false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</row>
    <row r="819" customFormat="false" ht="12.75" hidden="false" customHeight="true" outlineLevel="0" collapsed="false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</row>
    <row r="820" customFormat="false" ht="12.75" hidden="false" customHeight="true" outlineLevel="0" collapsed="false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</row>
    <row r="821" customFormat="false" ht="12.75" hidden="false" customHeight="true" outlineLevel="0" collapsed="false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</row>
    <row r="822" customFormat="false" ht="12.75" hidden="false" customHeight="true" outlineLevel="0" collapsed="false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</row>
    <row r="823" customFormat="false" ht="12.75" hidden="false" customHeight="true" outlineLevel="0" collapsed="false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</row>
    <row r="824" customFormat="false" ht="12.75" hidden="false" customHeight="true" outlineLevel="0" collapsed="false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</row>
    <row r="825" customFormat="false" ht="12.75" hidden="false" customHeight="true" outlineLevel="0" collapsed="false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</row>
    <row r="826" customFormat="false" ht="12.75" hidden="false" customHeight="true" outlineLevel="0" collapsed="false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</row>
    <row r="827" customFormat="false" ht="12.75" hidden="false" customHeight="true" outlineLevel="0" collapsed="false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</row>
    <row r="828" customFormat="false" ht="12.75" hidden="false" customHeight="true" outlineLevel="0" collapsed="false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customFormat="false" ht="12.75" hidden="false" customHeight="true" outlineLevel="0" collapsed="false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</row>
    <row r="830" customFormat="false" ht="12.75" hidden="false" customHeight="true" outlineLevel="0" collapsed="false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</row>
    <row r="831" customFormat="false" ht="12.75" hidden="false" customHeight="true" outlineLevel="0" collapsed="false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</row>
    <row r="832" customFormat="false" ht="12.75" hidden="false" customHeight="true" outlineLevel="0" collapsed="false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</row>
    <row r="833" customFormat="false" ht="12.75" hidden="false" customHeight="true" outlineLevel="0" collapsed="false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</row>
    <row r="834" customFormat="false" ht="12.75" hidden="false" customHeight="true" outlineLevel="0" collapsed="false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</row>
    <row r="835" customFormat="false" ht="12.75" hidden="false" customHeight="true" outlineLevel="0" collapsed="false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</row>
    <row r="836" customFormat="false" ht="12.75" hidden="false" customHeight="true" outlineLevel="0" collapsed="false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</row>
    <row r="837" customFormat="false" ht="12.75" hidden="false" customHeight="true" outlineLevel="0" collapsed="false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</row>
    <row r="838" customFormat="false" ht="12.75" hidden="false" customHeight="true" outlineLevel="0" collapsed="false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</row>
    <row r="839" customFormat="false" ht="12.75" hidden="false" customHeight="true" outlineLevel="0" collapsed="false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</row>
    <row r="840" customFormat="false" ht="12.75" hidden="false" customHeight="true" outlineLevel="0" collapsed="false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</row>
    <row r="841" customFormat="false" ht="12.75" hidden="false" customHeight="true" outlineLevel="0" collapsed="false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</row>
    <row r="842" customFormat="false" ht="12.75" hidden="false" customHeight="true" outlineLevel="0" collapsed="false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</row>
    <row r="843" customFormat="false" ht="12.75" hidden="false" customHeight="true" outlineLevel="0" collapsed="false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</row>
    <row r="844" customFormat="false" ht="12.75" hidden="false" customHeight="true" outlineLevel="0" collapsed="false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</row>
    <row r="845" customFormat="false" ht="12.75" hidden="false" customHeight="true" outlineLevel="0" collapsed="false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</row>
    <row r="846" customFormat="false" ht="12.75" hidden="false" customHeight="true" outlineLevel="0" collapsed="false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</row>
    <row r="847" customFormat="false" ht="12.75" hidden="false" customHeight="true" outlineLevel="0" collapsed="false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</row>
    <row r="848" customFormat="false" ht="12.75" hidden="false" customHeight="true" outlineLevel="0" collapsed="false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</row>
    <row r="849" customFormat="false" ht="12.75" hidden="false" customHeight="true" outlineLevel="0" collapsed="false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</row>
    <row r="850" customFormat="false" ht="12.75" hidden="false" customHeight="true" outlineLevel="0" collapsed="false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</row>
    <row r="851" customFormat="false" ht="12.75" hidden="false" customHeight="true" outlineLevel="0" collapsed="false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</row>
    <row r="852" customFormat="false" ht="12.75" hidden="false" customHeight="true" outlineLevel="0" collapsed="false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</row>
    <row r="853" customFormat="false" ht="12.75" hidden="false" customHeight="true" outlineLevel="0" collapsed="false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</row>
    <row r="854" customFormat="false" ht="12.75" hidden="false" customHeight="true" outlineLevel="0" collapsed="false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</row>
    <row r="855" customFormat="false" ht="12.75" hidden="false" customHeight="true" outlineLevel="0" collapsed="false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</row>
    <row r="856" customFormat="false" ht="12.75" hidden="false" customHeight="true" outlineLevel="0" collapsed="false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</row>
    <row r="857" customFormat="false" ht="12.75" hidden="false" customHeight="true" outlineLevel="0" collapsed="false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customFormat="false" ht="12.75" hidden="false" customHeight="true" outlineLevel="0" collapsed="false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customFormat="false" ht="12.75" hidden="false" customHeight="true" outlineLevel="0" collapsed="false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</row>
    <row r="860" customFormat="false" ht="12.75" hidden="false" customHeight="true" outlineLevel="0" collapsed="false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customFormat="false" ht="12.75" hidden="false" customHeight="true" outlineLevel="0" collapsed="false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</row>
    <row r="862" customFormat="false" ht="12.75" hidden="false" customHeight="true" outlineLevel="0" collapsed="false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</row>
    <row r="863" customFormat="false" ht="12.75" hidden="false" customHeight="true" outlineLevel="0" collapsed="false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</row>
    <row r="864" customFormat="false" ht="12.75" hidden="false" customHeight="true" outlineLevel="0" collapsed="false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</row>
    <row r="865" customFormat="false" ht="12.75" hidden="false" customHeight="true" outlineLevel="0" collapsed="false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</row>
    <row r="866" customFormat="false" ht="12.75" hidden="false" customHeight="true" outlineLevel="0" collapsed="false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</row>
    <row r="867" customFormat="false" ht="12.75" hidden="false" customHeight="true" outlineLevel="0" collapsed="false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</row>
    <row r="868" customFormat="false" ht="12.75" hidden="false" customHeight="true" outlineLevel="0" collapsed="false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</row>
    <row r="869" customFormat="false" ht="12.75" hidden="false" customHeight="true" outlineLevel="0" collapsed="false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</row>
    <row r="870" customFormat="false" ht="12.75" hidden="false" customHeight="true" outlineLevel="0" collapsed="false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</row>
    <row r="871" customFormat="false" ht="12.75" hidden="false" customHeight="true" outlineLevel="0" collapsed="false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</row>
    <row r="872" customFormat="false" ht="12.75" hidden="false" customHeight="true" outlineLevel="0" collapsed="false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</row>
    <row r="873" customFormat="false" ht="12.75" hidden="false" customHeight="true" outlineLevel="0" collapsed="false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</row>
    <row r="874" customFormat="false" ht="12.75" hidden="false" customHeight="true" outlineLevel="0" collapsed="false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</row>
    <row r="875" customFormat="false" ht="12.75" hidden="false" customHeight="true" outlineLevel="0" collapsed="false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</row>
    <row r="876" customFormat="false" ht="12.75" hidden="false" customHeight="true" outlineLevel="0" collapsed="false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</row>
    <row r="877" customFormat="false" ht="12.75" hidden="false" customHeight="true" outlineLevel="0" collapsed="false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</row>
    <row r="878" customFormat="false" ht="12.75" hidden="false" customHeight="true" outlineLevel="0" collapsed="false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</row>
    <row r="879" customFormat="false" ht="12.75" hidden="false" customHeight="true" outlineLevel="0" collapsed="false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</row>
    <row r="880" customFormat="false" ht="12.75" hidden="false" customHeight="true" outlineLevel="0" collapsed="false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</row>
    <row r="881" customFormat="false" ht="12.75" hidden="false" customHeight="true" outlineLevel="0" collapsed="false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</row>
    <row r="882" customFormat="false" ht="12.75" hidden="false" customHeight="true" outlineLevel="0" collapsed="false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customFormat="false" ht="12.75" hidden="false" customHeight="true" outlineLevel="0" collapsed="false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</row>
    <row r="884" customFormat="false" ht="12.75" hidden="false" customHeight="true" outlineLevel="0" collapsed="false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</row>
    <row r="885" customFormat="false" ht="12.75" hidden="false" customHeight="true" outlineLevel="0" collapsed="false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</row>
    <row r="886" customFormat="false" ht="12.75" hidden="false" customHeight="true" outlineLevel="0" collapsed="false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</row>
    <row r="887" customFormat="false" ht="12.75" hidden="false" customHeight="true" outlineLevel="0" collapsed="false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</row>
    <row r="888" customFormat="false" ht="12.75" hidden="false" customHeight="true" outlineLevel="0" collapsed="false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</row>
    <row r="889" customFormat="false" ht="12.75" hidden="false" customHeight="true" outlineLevel="0" collapsed="false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</row>
    <row r="890" customFormat="false" ht="12.75" hidden="false" customHeight="true" outlineLevel="0" collapsed="false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</row>
    <row r="891" customFormat="false" ht="12.75" hidden="false" customHeight="true" outlineLevel="0" collapsed="false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</row>
    <row r="892" customFormat="false" ht="12.75" hidden="false" customHeight="true" outlineLevel="0" collapsed="false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</row>
    <row r="893" customFormat="false" ht="12.75" hidden="false" customHeight="true" outlineLevel="0" collapsed="false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</row>
    <row r="894" customFormat="false" ht="12.75" hidden="false" customHeight="true" outlineLevel="0" collapsed="false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</row>
    <row r="895" customFormat="false" ht="12.75" hidden="false" customHeight="true" outlineLevel="0" collapsed="false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</row>
    <row r="896" customFormat="false" ht="12.75" hidden="false" customHeight="true" outlineLevel="0" collapsed="false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</row>
    <row r="897" customFormat="false" ht="12.75" hidden="false" customHeight="true" outlineLevel="0" collapsed="false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</row>
    <row r="898" customFormat="false" ht="12.75" hidden="false" customHeight="true" outlineLevel="0" collapsed="false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</row>
    <row r="899" customFormat="false" ht="12.75" hidden="false" customHeight="true" outlineLevel="0" collapsed="false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</row>
    <row r="900" customFormat="false" ht="12.75" hidden="false" customHeight="true" outlineLevel="0" collapsed="false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</row>
    <row r="901" customFormat="false" ht="12.75" hidden="false" customHeight="true" outlineLevel="0" collapsed="false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</row>
    <row r="902" customFormat="false" ht="12.75" hidden="false" customHeight="true" outlineLevel="0" collapsed="false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</row>
    <row r="903" customFormat="false" ht="12.75" hidden="false" customHeight="true" outlineLevel="0" collapsed="false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</row>
    <row r="904" customFormat="false" ht="12.75" hidden="false" customHeight="true" outlineLevel="0" collapsed="false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</row>
    <row r="905" customFormat="false" ht="12.75" hidden="false" customHeight="true" outlineLevel="0" collapsed="false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</row>
    <row r="906" customFormat="false" ht="12.75" hidden="false" customHeight="true" outlineLevel="0" collapsed="false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</row>
    <row r="907" customFormat="false" ht="12.75" hidden="false" customHeight="true" outlineLevel="0" collapsed="false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</row>
    <row r="908" customFormat="false" ht="12.75" hidden="false" customHeight="true" outlineLevel="0" collapsed="false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</row>
    <row r="909" customFormat="false" ht="12.75" hidden="false" customHeight="true" outlineLevel="0" collapsed="false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</row>
    <row r="910" customFormat="false" ht="12.75" hidden="false" customHeight="true" outlineLevel="0" collapsed="false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</row>
    <row r="911" customFormat="false" ht="12.75" hidden="false" customHeight="true" outlineLevel="0" collapsed="false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customFormat="false" ht="12.75" hidden="false" customHeight="true" outlineLevel="0" collapsed="false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</row>
    <row r="913" customFormat="false" ht="12.75" hidden="false" customHeight="true" outlineLevel="0" collapsed="false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customFormat="false" ht="12.75" hidden="false" customHeight="true" outlineLevel="0" collapsed="false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customFormat="false" ht="12.75" hidden="false" customHeight="true" outlineLevel="0" collapsed="false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</row>
    <row r="916" customFormat="false" ht="12.75" hidden="false" customHeight="true" outlineLevel="0" collapsed="false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</row>
    <row r="917" customFormat="false" ht="12.75" hidden="false" customHeight="true" outlineLevel="0" collapsed="false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</row>
    <row r="918" customFormat="false" ht="12.75" hidden="false" customHeight="true" outlineLevel="0" collapsed="false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customFormat="false" ht="12.75" hidden="false" customHeight="true" outlineLevel="0" collapsed="false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</row>
    <row r="920" customFormat="false" ht="12.75" hidden="false" customHeight="true" outlineLevel="0" collapsed="false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</row>
    <row r="921" customFormat="false" ht="12.75" hidden="false" customHeight="true" outlineLevel="0" collapsed="false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</row>
    <row r="922" customFormat="false" ht="12.75" hidden="false" customHeight="true" outlineLevel="0" collapsed="false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</row>
    <row r="923" customFormat="false" ht="12.75" hidden="false" customHeight="true" outlineLevel="0" collapsed="false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</row>
    <row r="924" customFormat="false" ht="12.75" hidden="false" customHeight="true" outlineLevel="0" collapsed="false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customFormat="false" ht="12.75" hidden="false" customHeight="true" outlineLevel="0" collapsed="false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customFormat="false" ht="12.75" hidden="false" customHeight="true" outlineLevel="0" collapsed="false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</row>
    <row r="927" customFormat="false" ht="12.75" hidden="false" customHeight="true" outlineLevel="0" collapsed="false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customFormat="false" ht="12.75" hidden="false" customHeight="true" outlineLevel="0" collapsed="false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</row>
    <row r="929" customFormat="false" ht="12.75" hidden="false" customHeight="true" outlineLevel="0" collapsed="false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</row>
    <row r="930" customFormat="false" ht="12.75" hidden="false" customHeight="true" outlineLevel="0" collapsed="false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</row>
    <row r="931" customFormat="false" ht="12.75" hidden="false" customHeight="true" outlineLevel="0" collapsed="false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</row>
    <row r="932" customFormat="false" ht="12.75" hidden="false" customHeight="true" outlineLevel="0" collapsed="false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</row>
    <row r="933" customFormat="false" ht="12.75" hidden="false" customHeight="true" outlineLevel="0" collapsed="false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</row>
    <row r="934" customFormat="false" ht="12.75" hidden="false" customHeight="true" outlineLevel="0" collapsed="false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</row>
    <row r="935" customFormat="false" ht="12.75" hidden="false" customHeight="true" outlineLevel="0" collapsed="false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</row>
    <row r="936" customFormat="false" ht="12.75" hidden="false" customHeight="true" outlineLevel="0" collapsed="false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customFormat="false" ht="12.75" hidden="false" customHeight="true" outlineLevel="0" collapsed="false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</row>
    <row r="938" customFormat="false" ht="12.75" hidden="false" customHeight="true" outlineLevel="0" collapsed="false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</row>
    <row r="939" customFormat="false" ht="12.75" hidden="false" customHeight="true" outlineLevel="0" collapsed="false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</row>
    <row r="940" customFormat="false" ht="12.75" hidden="false" customHeight="true" outlineLevel="0" collapsed="false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</row>
    <row r="941" customFormat="false" ht="12.75" hidden="false" customHeight="true" outlineLevel="0" collapsed="false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</row>
    <row r="942" customFormat="false" ht="12.75" hidden="false" customHeight="true" outlineLevel="0" collapsed="false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</row>
    <row r="943" customFormat="false" ht="12.75" hidden="false" customHeight="true" outlineLevel="0" collapsed="false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</row>
    <row r="944" customFormat="false" ht="12.75" hidden="false" customHeight="true" outlineLevel="0" collapsed="false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</row>
    <row r="945" customFormat="false" ht="12.75" hidden="false" customHeight="true" outlineLevel="0" collapsed="false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</row>
    <row r="946" customFormat="false" ht="12.75" hidden="false" customHeight="true" outlineLevel="0" collapsed="false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</row>
    <row r="947" customFormat="false" ht="12.75" hidden="false" customHeight="true" outlineLevel="0" collapsed="false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</row>
    <row r="948" customFormat="false" ht="12.75" hidden="false" customHeight="true" outlineLevel="0" collapsed="false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</row>
    <row r="949" customFormat="false" ht="12.75" hidden="false" customHeight="true" outlineLevel="0" collapsed="false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</row>
    <row r="950" customFormat="false" ht="12.75" hidden="false" customHeight="true" outlineLevel="0" collapsed="false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</row>
    <row r="951" customFormat="false" ht="12.75" hidden="false" customHeight="true" outlineLevel="0" collapsed="false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</row>
    <row r="952" customFormat="false" ht="12.75" hidden="false" customHeight="true" outlineLevel="0" collapsed="false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</row>
    <row r="953" customFormat="false" ht="12.75" hidden="false" customHeight="true" outlineLevel="0" collapsed="false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</row>
    <row r="954" customFormat="false" ht="12.75" hidden="false" customHeight="true" outlineLevel="0" collapsed="false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</row>
    <row r="955" customFormat="false" ht="12.75" hidden="false" customHeight="true" outlineLevel="0" collapsed="false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</row>
    <row r="956" customFormat="false" ht="12.75" hidden="false" customHeight="true" outlineLevel="0" collapsed="false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</row>
    <row r="957" customFormat="false" ht="12.75" hidden="false" customHeight="true" outlineLevel="0" collapsed="false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</row>
    <row r="958" customFormat="false" ht="12.75" hidden="false" customHeight="true" outlineLevel="0" collapsed="false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</row>
    <row r="959" customFormat="false" ht="12.75" hidden="false" customHeight="true" outlineLevel="0" collapsed="false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</row>
    <row r="960" customFormat="false" ht="12.75" hidden="false" customHeight="true" outlineLevel="0" collapsed="false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</row>
    <row r="961" customFormat="false" ht="12.75" hidden="false" customHeight="true" outlineLevel="0" collapsed="false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</row>
    <row r="962" customFormat="false" ht="12.75" hidden="false" customHeight="true" outlineLevel="0" collapsed="false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</row>
    <row r="963" customFormat="false" ht="12.75" hidden="false" customHeight="true" outlineLevel="0" collapsed="false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</row>
    <row r="964" customFormat="false" ht="12.75" hidden="false" customHeight="true" outlineLevel="0" collapsed="false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customFormat="false" ht="12.75" hidden="false" customHeight="true" outlineLevel="0" collapsed="false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</row>
    <row r="966" customFormat="false" ht="12.75" hidden="false" customHeight="true" outlineLevel="0" collapsed="false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</row>
    <row r="967" customFormat="false" ht="12.75" hidden="false" customHeight="true" outlineLevel="0" collapsed="false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</row>
    <row r="968" customFormat="false" ht="12.75" hidden="false" customHeight="true" outlineLevel="0" collapsed="false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</row>
    <row r="969" customFormat="false" ht="12.75" hidden="false" customHeight="true" outlineLevel="0" collapsed="false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</row>
    <row r="970" customFormat="false" ht="12.75" hidden="false" customHeight="true" outlineLevel="0" collapsed="false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</row>
    <row r="971" customFormat="false" ht="12.75" hidden="false" customHeight="true" outlineLevel="0" collapsed="false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</row>
    <row r="972" customFormat="false" ht="12.75" hidden="false" customHeight="true" outlineLevel="0" collapsed="false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customFormat="false" ht="12.75" hidden="false" customHeight="true" outlineLevel="0" collapsed="false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</row>
    <row r="974" customFormat="false" ht="12.75" hidden="false" customHeight="true" outlineLevel="0" collapsed="false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</row>
    <row r="975" customFormat="false" ht="12.75" hidden="false" customHeight="true" outlineLevel="0" collapsed="false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</row>
    <row r="976" customFormat="false" ht="12.75" hidden="false" customHeight="true" outlineLevel="0" collapsed="false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</row>
    <row r="977" customFormat="false" ht="12.75" hidden="false" customHeight="true" outlineLevel="0" collapsed="false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</row>
    <row r="978" customFormat="false" ht="12.75" hidden="false" customHeight="true" outlineLevel="0" collapsed="false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</row>
    <row r="979" customFormat="false" ht="12.75" hidden="false" customHeight="true" outlineLevel="0" collapsed="false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</row>
    <row r="980" customFormat="false" ht="12.75" hidden="false" customHeight="true" outlineLevel="0" collapsed="false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</row>
    <row r="981" customFormat="false" ht="12.75" hidden="false" customHeight="true" outlineLevel="0" collapsed="false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</row>
    <row r="982" customFormat="false" ht="12.75" hidden="false" customHeight="true" outlineLevel="0" collapsed="false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</row>
    <row r="983" customFormat="false" ht="12.75" hidden="false" customHeight="true" outlineLevel="0" collapsed="false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</row>
    <row r="984" customFormat="false" ht="12.75" hidden="false" customHeight="true" outlineLevel="0" collapsed="false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</row>
    <row r="985" customFormat="false" ht="12.75" hidden="false" customHeight="true" outlineLevel="0" collapsed="false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</row>
    <row r="986" customFormat="false" ht="12.75" hidden="false" customHeight="true" outlineLevel="0" collapsed="false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</row>
    <row r="987" customFormat="false" ht="12.75" hidden="false" customHeight="true" outlineLevel="0" collapsed="false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</row>
    <row r="988" customFormat="false" ht="12.75" hidden="false" customHeight="true" outlineLevel="0" collapsed="false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</row>
    <row r="989" customFormat="false" ht="12.75" hidden="false" customHeight="true" outlineLevel="0" collapsed="false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</row>
    <row r="990" customFormat="false" ht="12.75" hidden="false" customHeight="true" outlineLevel="0" collapsed="false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</row>
    <row r="991" customFormat="false" ht="12.75" hidden="false" customHeight="true" outlineLevel="0" collapsed="false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</row>
    <row r="992" customFormat="false" ht="12.75" hidden="false" customHeight="true" outlineLevel="0" collapsed="false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</row>
    <row r="993" customFormat="false" ht="12.75" hidden="false" customHeight="true" outlineLevel="0" collapsed="false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</row>
    <row r="994" customFormat="false" ht="12.75" hidden="false" customHeight="true" outlineLevel="0" collapsed="false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</row>
    <row r="995" customFormat="false" ht="12.75" hidden="false" customHeight="true" outlineLevel="0" collapsed="false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59b" objects="true" scenarios="true"/>
  <mergeCells count="118">
    <mergeCell ref="E1:F1"/>
    <mergeCell ref="H1:J1"/>
    <mergeCell ref="B2:J2"/>
    <mergeCell ref="C3:I3"/>
    <mergeCell ref="C4:I4"/>
    <mergeCell ref="C5:I5"/>
    <mergeCell ref="C6:I6"/>
    <mergeCell ref="B8:J8"/>
    <mergeCell ref="B9:D9"/>
    <mergeCell ref="F9:J9"/>
    <mergeCell ref="B10:D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B26:I26"/>
    <mergeCell ref="B29:J29"/>
    <mergeCell ref="B30:H30"/>
    <mergeCell ref="B31:I31"/>
    <mergeCell ref="C32:H32"/>
    <mergeCell ref="C33:H33"/>
    <mergeCell ref="B34:H34"/>
    <mergeCell ref="B36:H36"/>
    <mergeCell ref="B37:I37"/>
    <mergeCell ref="C38:H38"/>
    <mergeCell ref="C39:H39"/>
    <mergeCell ref="C40:H40"/>
    <mergeCell ref="C41:H41"/>
    <mergeCell ref="C42:H42"/>
    <mergeCell ref="C43:H43"/>
    <mergeCell ref="C44:H44"/>
    <mergeCell ref="C45:H45"/>
    <mergeCell ref="B46:H46"/>
    <mergeCell ref="B48:H48"/>
    <mergeCell ref="C49:H49"/>
    <mergeCell ref="C50:H50"/>
    <mergeCell ref="C51:H51"/>
    <mergeCell ref="C52:H52"/>
    <mergeCell ref="C53:H53"/>
    <mergeCell ref="C54:H54"/>
    <mergeCell ref="B55:I55"/>
    <mergeCell ref="B57:J57"/>
    <mergeCell ref="B58:I58"/>
    <mergeCell ref="C59:I59"/>
    <mergeCell ref="C60:I60"/>
    <mergeCell ref="C61:I61"/>
    <mergeCell ref="B62:I62"/>
    <mergeCell ref="B63:J63"/>
    <mergeCell ref="B65:J65"/>
    <mergeCell ref="C66:H66"/>
    <mergeCell ref="B67:I67"/>
    <mergeCell ref="C68:H68"/>
    <mergeCell ref="C69:H69"/>
    <mergeCell ref="C70:H70"/>
    <mergeCell ref="C71:H71"/>
    <mergeCell ref="C72:H72"/>
    <mergeCell ref="B73:H73"/>
    <mergeCell ref="B74:J74"/>
    <mergeCell ref="B76:J76"/>
    <mergeCell ref="B77:H77"/>
    <mergeCell ref="B78:I78"/>
    <mergeCell ref="C79:H79"/>
    <mergeCell ref="C80:H80"/>
    <mergeCell ref="C81:H81"/>
    <mergeCell ref="C82:H82"/>
    <mergeCell ref="C83:H83"/>
    <mergeCell ref="C84:H84"/>
    <mergeCell ref="B85:H85"/>
    <mergeCell ref="B86:J86"/>
    <mergeCell ref="B87:H87"/>
    <mergeCell ref="B88:I88"/>
    <mergeCell ref="C89:H89"/>
    <mergeCell ref="B90:H90"/>
    <mergeCell ref="B92:J92"/>
    <mergeCell ref="B93:I93"/>
    <mergeCell ref="C94:I94"/>
    <mergeCell ref="C95:I95"/>
    <mergeCell ref="B96:I96"/>
    <mergeCell ref="B99:J99"/>
    <mergeCell ref="C100:H100"/>
    <mergeCell ref="C101:H101"/>
    <mergeCell ref="C102:H102"/>
    <mergeCell ref="C103:H103"/>
    <mergeCell ref="C104:H104"/>
    <mergeCell ref="B105:H105"/>
    <mergeCell ref="B106:J106"/>
    <mergeCell ref="B108:J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B117:H117"/>
    <mergeCell ref="B120:J120"/>
    <mergeCell ref="B121:I121"/>
    <mergeCell ref="C122:I122"/>
    <mergeCell ref="C123:I123"/>
    <mergeCell ref="C124:I124"/>
    <mergeCell ref="C125:I125"/>
    <mergeCell ref="C126:I126"/>
    <mergeCell ref="C127:I127"/>
    <mergeCell ref="C128:I128"/>
    <mergeCell ref="B129:I129"/>
    <mergeCell ref="C130:H130"/>
    <mergeCell ref="B133:K148"/>
  </mergeCells>
  <printOptions headings="false" gridLines="false" gridLinesSet="true" horizontalCentered="false" verticalCentered="false"/>
  <pageMargins left="0.196527777777778" right="0" top="0.75" bottom="0.75" header="0" footer="0"/>
  <pageSetup paperSize="9" scale="5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B121" activeCellId="0" sqref="B121"/>
    </sheetView>
  </sheetViews>
  <sheetFormatPr defaultColWidth="14.640625"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8.4"/>
    <col collapsed="false" customWidth="true" hidden="false" outlineLevel="0" max="3" min="3" style="0" width="13.43"/>
    <col collapsed="false" customWidth="true" hidden="false" outlineLevel="0" max="4" min="4" style="0" width="24"/>
    <col collapsed="false" customWidth="true" hidden="false" outlineLevel="0" max="5" min="5" style="0" width="17.4"/>
    <col collapsed="false" customWidth="true" hidden="false" outlineLevel="0" max="6" min="6" style="0" width="26"/>
    <col collapsed="false" customWidth="true" hidden="false" outlineLevel="0" max="7" min="7" style="0" width="10.58"/>
    <col collapsed="false" customWidth="true" hidden="false" outlineLevel="0" max="8" min="8" style="0" width="12.86"/>
    <col collapsed="false" customWidth="true" hidden="false" outlineLevel="0" max="9" min="9" style="0" width="11.57"/>
    <col collapsed="false" customWidth="true" hidden="false" outlineLevel="0" max="10" min="10" style="0" width="20.57"/>
    <col collapsed="false" customWidth="true" hidden="false" outlineLevel="0" max="11" min="11" style="0" width="24"/>
    <col collapsed="false" customWidth="true" hidden="false" outlineLevel="0" max="17" min="12" style="0" width="7.87"/>
    <col collapsed="false" customWidth="true" hidden="false" outlineLevel="0" max="1024" min="1016" style="0" width="11.57"/>
  </cols>
  <sheetData>
    <row r="1" customFormat="false" ht="16.5" hidden="false" customHeight="true" outlineLevel="0" collapsed="false">
      <c r="A1" s="47"/>
      <c r="B1" s="48"/>
      <c r="C1" s="48"/>
      <c r="D1" s="48"/>
      <c r="E1" s="48"/>
      <c r="F1" s="48"/>
      <c r="G1" s="48"/>
      <c r="H1" s="48"/>
      <c r="I1" s="48"/>
      <c r="J1" s="48"/>
      <c r="K1" s="47"/>
      <c r="L1" s="47"/>
      <c r="M1" s="47"/>
      <c r="N1" s="47"/>
      <c r="O1" s="47"/>
      <c r="P1" s="47"/>
      <c r="Q1" s="47"/>
    </row>
    <row r="2" customFormat="false" ht="16.5" hidden="false" customHeight="true" outlineLevel="0" collapsed="false">
      <c r="A2" s="47"/>
      <c r="B2" s="49" t="s">
        <v>58</v>
      </c>
      <c r="C2" s="49"/>
      <c r="D2" s="49"/>
      <c r="E2" s="49"/>
      <c r="F2" s="49"/>
      <c r="G2" s="49"/>
      <c r="H2" s="49"/>
      <c r="I2" s="49"/>
      <c r="J2" s="49"/>
      <c r="K2" s="47"/>
      <c r="L2" s="47"/>
      <c r="M2" s="47"/>
      <c r="N2" s="47"/>
      <c r="O2" s="47"/>
      <c r="P2" s="47"/>
      <c r="Q2" s="47"/>
    </row>
    <row r="3" customFormat="false" ht="16.5" hidden="false" customHeight="true" outlineLevel="0" collapsed="false">
      <c r="A3" s="47"/>
      <c r="B3" s="50" t="s">
        <v>59</v>
      </c>
      <c r="C3" s="50" t="s">
        <v>60</v>
      </c>
      <c r="D3" s="50"/>
      <c r="E3" s="50"/>
      <c r="F3" s="50"/>
      <c r="G3" s="50"/>
      <c r="H3" s="50"/>
      <c r="I3" s="50"/>
      <c r="J3" s="51"/>
      <c r="K3" s="47"/>
      <c r="L3" s="47"/>
      <c r="M3" s="47"/>
      <c r="N3" s="47"/>
      <c r="O3" s="47"/>
      <c r="P3" s="47"/>
      <c r="Q3" s="47"/>
    </row>
    <row r="4" customFormat="false" ht="16.5" hidden="false" customHeight="true" outlineLevel="0" collapsed="false">
      <c r="A4" s="47"/>
      <c r="B4" s="50" t="s">
        <v>61</v>
      </c>
      <c r="C4" s="50" t="s">
        <v>62</v>
      </c>
      <c r="D4" s="50"/>
      <c r="E4" s="50"/>
      <c r="F4" s="50"/>
      <c r="G4" s="50"/>
      <c r="H4" s="50"/>
      <c r="I4" s="50"/>
      <c r="J4" s="50" t="s">
        <v>63</v>
      </c>
      <c r="K4" s="4"/>
      <c r="L4" s="47"/>
      <c r="M4" s="47"/>
      <c r="N4" s="47"/>
      <c r="O4" s="47"/>
      <c r="P4" s="47"/>
      <c r="Q4" s="47"/>
    </row>
    <row r="5" customFormat="false" ht="16.5" hidden="false" customHeight="true" outlineLevel="0" collapsed="false">
      <c r="A5" s="47"/>
      <c r="B5" s="50" t="s">
        <v>64</v>
      </c>
      <c r="C5" s="50" t="s">
        <v>65</v>
      </c>
      <c r="D5" s="50"/>
      <c r="E5" s="50"/>
      <c r="F5" s="50"/>
      <c r="G5" s="50"/>
      <c r="H5" s="50"/>
      <c r="I5" s="50"/>
      <c r="J5" s="52" t="n">
        <f aca="false">'Vigilante 12x36 Diurno'!J5</f>
        <v>2021</v>
      </c>
      <c r="K5" s="4"/>
      <c r="L5" s="47"/>
      <c r="M5" s="47"/>
      <c r="N5" s="47"/>
      <c r="O5" s="47"/>
      <c r="P5" s="47"/>
      <c r="Q5" s="47"/>
    </row>
    <row r="6" customFormat="false" ht="16.5" hidden="false" customHeight="true" outlineLevel="0" collapsed="false">
      <c r="A6" s="47"/>
      <c r="B6" s="50" t="s">
        <v>66</v>
      </c>
      <c r="C6" s="50" t="s">
        <v>67</v>
      </c>
      <c r="D6" s="50"/>
      <c r="E6" s="50"/>
      <c r="F6" s="50"/>
      <c r="G6" s="50"/>
      <c r="H6" s="50"/>
      <c r="I6" s="50"/>
      <c r="J6" s="50" t="n">
        <f aca="false">'Vigilante 12x36 Diurno'!J6</f>
        <v>30</v>
      </c>
      <c r="K6" s="4"/>
      <c r="L6" s="47"/>
      <c r="M6" s="47"/>
      <c r="N6" s="47"/>
      <c r="O6" s="47"/>
      <c r="P6" s="47"/>
      <c r="Q6" s="47"/>
    </row>
    <row r="7" customFormat="false" ht="16.5" hidden="false" customHeight="true" outlineLevel="0" collapsed="false">
      <c r="A7" s="47"/>
      <c r="B7" s="53"/>
      <c r="C7" s="53"/>
      <c r="D7" s="53"/>
      <c r="E7" s="53"/>
      <c r="F7" s="53"/>
      <c r="G7" s="53"/>
      <c r="H7" s="53"/>
      <c r="I7" s="53"/>
      <c r="J7" s="54" t="n">
        <v>15.22</v>
      </c>
      <c r="K7" s="4"/>
      <c r="L7" s="47"/>
      <c r="M7" s="47"/>
      <c r="N7" s="47"/>
      <c r="O7" s="47"/>
      <c r="P7" s="47"/>
      <c r="Q7" s="47"/>
    </row>
    <row r="8" customFormat="false" ht="12.75" hidden="false" customHeight="true" outlineLevel="0" collapsed="false">
      <c r="A8" s="47"/>
      <c r="B8" s="49" t="s">
        <v>68</v>
      </c>
      <c r="C8" s="49"/>
      <c r="D8" s="49"/>
      <c r="E8" s="49"/>
      <c r="F8" s="49"/>
      <c r="G8" s="49"/>
      <c r="H8" s="49"/>
      <c r="I8" s="49"/>
      <c r="J8" s="49"/>
      <c r="K8" s="4"/>
      <c r="L8" s="47"/>
      <c r="M8" s="47"/>
      <c r="N8" s="47"/>
      <c r="O8" s="47"/>
      <c r="P8" s="47"/>
      <c r="Q8" s="47"/>
    </row>
    <row r="9" customFormat="false" ht="12.75" hidden="false" customHeight="true" outlineLevel="0" collapsed="false">
      <c r="A9" s="47"/>
      <c r="B9" s="50" t="s">
        <v>69</v>
      </c>
      <c r="C9" s="50"/>
      <c r="D9" s="50"/>
      <c r="E9" s="50" t="s">
        <v>70</v>
      </c>
      <c r="F9" s="50" t="s">
        <v>71</v>
      </c>
      <c r="G9" s="50"/>
      <c r="H9" s="50"/>
      <c r="I9" s="50"/>
      <c r="J9" s="50"/>
      <c r="K9" s="4"/>
      <c r="L9" s="47"/>
      <c r="M9" s="47"/>
      <c r="N9" s="47"/>
      <c r="O9" s="47"/>
      <c r="P9" s="47"/>
      <c r="Q9" s="47"/>
    </row>
    <row r="10" customFormat="false" ht="12.75" hidden="false" customHeight="true" outlineLevel="0" collapsed="false">
      <c r="A10" s="47"/>
      <c r="B10" s="55" t="s">
        <v>184</v>
      </c>
      <c r="C10" s="55"/>
      <c r="D10" s="55"/>
      <c r="E10" s="50" t="s">
        <v>3</v>
      </c>
      <c r="F10" s="55" t="n">
        <v>1</v>
      </c>
      <c r="G10" s="55"/>
      <c r="H10" s="55"/>
      <c r="I10" s="55"/>
      <c r="J10" s="55"/>
      <c r="K10" s="4"/>
      <c r="L10" s="47"/>
      <c r="M10" s="47"/>
      <c r="N10" s="47"/>
      <c r="O10" s="47"/>
      <c r="P10" s="47"/>
      <c r="Q10" s="47"/>
    </row>
    <row r="11" customFormat="false" ht="12.75" hidden="false" customHeight="true" outlineLevel="0" collapsed="false">
      <c r="A11" s="47"/>
      <c r="B11" s="53"/>
      <c r="C11" s="53"/>
      <c r="D11" s="53"/>
      <c r="E11" s="53"/>
      <c r="F11" s="53"/>
      <c r="G11" s="53"/>
      <c r="H11" s="53"/>
      <c r="I11" s="53"/>
      <c r="J11" s="53"/>
      <c r="K11" s="4"/>
      <c r="L11" s="47"/>
      <c r="M11" s="47"/>
      <c r="N11" s="47"/>
      <c r="O11" s="47"/>
      <c r="P11" s="47"/>
      <c r="Q11" s="47"/>
    </row>
    <row r="12" customFormat="false" ht="16.5" hidden="false" customHeight="true" outlineLevel="0" collapsed="false">
      <c r="A12" s="47"/>
      <c r="B12" s="49" t="s">
        <v>73</v>
      </c>
      <c r="C12" s="49"/>
      <c r="D12" s="49"/>
      <c r="E12" s="49"/>
      <c r="F12" s="49"/>
      <c r="G12" s="49"/>
      <c r="H12" s="49"/>
      <c r="I12" s="49"/>
      <c r="J12" s="49"/>
      <c r="K12" s="4"/>
      <c r="L12" s="47"/>
      <c r="M12" s="47"/>
      <c r="N12" s="47"/>
      <c r="O12" s="47"/>
      <c r="P12" s="47"/>
      <c r="Q12" s="47"/>
    </row>
    <row r="13" customFormat="false" ht="12.75" hidden="false" customHeight="true" outlineLevel="0" collapsed="false">
      <c r="A13" s="47"/>
      <c r="B13" s="57" t="n">
        <v>1</v>
      </c>
      <c r="C13" s="57" t="s">
        <v>74</v>
      </c>
      <c r="D13" s="57"/>
      <c r="E13" s="57"/>
      <c r="F13" s="57"/>
      <c r="G13" s="57"/>
      <c r="H13" s="57"/>
      <c r="I13" s="57"/>
      <c r="J13" s="57" t="str">
        <f aca="false">B10</f>
        <v>Vigilante 12x36 Noturno</v>
      </c>
      <c r="K13" s="5"/>
      <c r="L13" s="47"/>
      <c r="M13" s="47"/>
      <c r="N13" s="47"/>
      <c r="O13" s="47"/>
      <c r="P13" s="47"/>
      <c r="Q13" s="47"/>
    </row>
    <row r="14" customFormat="false" ht="12.75" hidden="false" customHeight="true" outlineLevel="0" collapsed="false">
      <c r="A14" s="47"/>
      <c r="B14" s="50" t="n">
        <v>2</v>
      </c>
      <c r="C14" s="50" t="s">
        <v>75</v>
      </c>
      <c r="D14" s="50"/>
      <c r="E14" s="50"/>
      <c r="F14" s="50"/>
      <c r="G14" s="50"/>
      <c r="H14" s="50"/>
      <c r="I14" s="50"/>
      <c r="J14" s="55" t="s">
        <v>76</v>
      </c>
      <c r="K14" s="5"/>
      <c r="L14" s="47"/>
      <c r="M14" s="47"/>
      <c r="N14" s="47"/>
      <c r="O14" s="47"/>
      <c r="P14" s="47"/>
      <c r="Q14" s="47"/>
    </row>
    <row r="15" customFormat="false" ht="12.75" hidden="false" customHeight="true" outlineLevel="0" collapsed="false">
      <c r="A15" s="47"/>
      <c r="B15" s="50" t="n">
        <v>3</v>
      </c>
      <c r="C15" s="50" t="s">
        <v>77</v>
      </c>
      <c r="D15" s="50"/>
      <c r="E15" s="50"/>
      <c r="F15" s="50"/>
      <c r="G15" s="50"/>
      <c r="H15" s="50"/>
      <c r="I15" s="50"/>
      <c r="J15" s="58" t="n">
        <f aca="false">'Vigilante 12x36 Diurno'!J15</f>
        <v>1872.18</v>
      </c>
      <c r="K15" s="5"/>
      <c r="L15" s="47"/>
      <c r="M15" s="47"/>
      <c r="N15" s="47"/>
      <c r="O15" s="47"/>
      <c r="P15" s="47"/>
      <c r="Q15" s="47"/>
    </row>
    <row r="16" customFormat="false" ht="12.75" hidden="false" customHeight="true" outlineLevel="0" collapsed="false">
      <c r="A16" s="47"/>
      <c r="B16" s="50" t="n">
        <v>4</v>
      </c>
      <c r="C16" s="50" t="s">
        <v>78</v>
      </c>
      <c r="D16" s="50"/>
      <c r="E16" s="50"/>
      <c r="F16" s="50"/>
      <c r="G16" s="50"/>
      <c r="H16" s="50"/>
      <c r="I16" s="50"/>
      <c r="J16" s="59" t="s">
        <v>185</v>
      </c>
      <c r="K16" s="5"/>
      <c r="L16" s="47"/>
      <c r="M16" s="47"/>
      <c r="N16" s="47"/>
      <c r="O16" s="47"/>
      <c r="P16" s="47"/>
      <c r="Q16" s="47"/>
    </row>
    <row r="17" customFormat="false" ht="25.5" hidden="false" customHeight="true" outlineLevel="0" collapsed="false">
      <c r="A17" s="47"/>
      <c r="B17" s="57" t="n">
        <v>5</v>
      </c>
      <c r="C17" s="57" t="s">
        <v>80</v>
      </c>
      <c r="D17" s="57"/>
      <c r="E17" s="57"/>
      <c r="F17" s="57"/>
      <c r="G17" s="57"/>
      <c r="H17" s="57"/>
      <c r="I17" s="57"/>
      <c r="J17" s="60" t="str">
        <f aca="false">'Vigilante 12x36 Diurno'!J17</f>
        <v>SIND. EMPRES SEG E VIG DO ESTADO MG</v>
      </c>
      <c r="K17" s="61"/>
      <c r="L17" s="47"/>
      <c r="M17" s="47"/>
      <c r="N17" s="47"/>
      <c r="O17" s="47"/>
      <c r="P17" s="47"/>
      <c r="Q17" s="47"/>
    </row>
    <row r="18" customFormat="false" ht="12.75" hidden="false" customHeight="true" outlineLevel="0" collapsed="false">
      <c r="A18" s="47"/>
      <c r="B18" s="50" t="n">
        <v>6</v>
      </c>
      <c r="C18" s="50" t="s">
        <v>82</v>
      </c>
      <c r="D18" s="50"/>
      <c r="E18" s="50"/>
      <c r="F18" s="50"/>
      <c r="G18" s="50"/>
      <c r="H18" s="50"/>
      <c r="I18" s="50"/>
      <c r="J18" s="62" t="n">
        <f aca="false">'Vigilante 12x36 Diurno'!J18</f>
        <v>44197</v>
      </c>
      <c r="K18" s="5"/>
      <c r="L18" s="47"/>
      <c r="M18" s="47"/>
      <c r="N18" s="47"/>
      <c r="O18" s="47"/>
      <c r="P18" s="47"/>
      <c r="Q18" s="47"/>
    </row>
    <row r="19" customFormat="false" ht="16.5" hidden="false" customHeight="true" outlineLevel="0" collapsed="false">
      <c r="A19" s="47"/>
      <c r="B19" s="63"/>
      <c r="C19" s="63"/>
      <c r="D19" s="63"/>
      <c r="E19" s="63"/>
      <c r="F19" s="63"/>
      <c r="G19" s="63"/>
      <c r="H19" s="63"/>
      <c r="I19" s="63"/>
      <c r="J19" s="63"/>
      <c r="K19" s="5"/>
      <c r="L19" s="47"/>
      <c r="M19" s="47"/>
      <c r="N19" s="47"/>
      <c r="O19" s="47"/>
      <c r="P19" s="47"/>
      <c r="Q19" s="47"/>
    </row>
    <row r="20" customFormat="false" ht="16.5" hidden="false" customHeight="true" outlineLevel="0" collapsed="false">
      <c r="A20" s="47"/>
      <c r="B20" s="53"/>
      <c r="C20" s="53"/>
      <c r="D20" s="53"/>
      <c r="E20" s="53"/>
      <c r="F20" s="53"/>
      <c r="G20" s="53"/>
      <c r="H20" s="53"/>
      <c r="I20" s="53"/>
      <c r="J20" s="53"/>
      <c r="K20" s="5"/>
      <c r="L20" s="47"/>
      <c r="M20" s="47"/>
      <c r="N20" s="47"/>
      <c r="O20" s="47"/>
      <c r="P20" s="47"/>
      <c r="Q20" s="47"/>
    </row>
    <row r="21" customFormat="false" ht="16.5" hidden="false" customHeight="true" outlineLevel="0" collapsed="false">
      <c r="A21" s="47"/>
      <c r="B21" s="56" t="s">
        <v>83</v>
      </c>
      <c r="C21" s="56"/>
      <c r="D21" s="56"/>
      <c r="E21" s="56"/>
      <c r="F21" s="56"/>
      <c r="G21" s="56"/>
      <c r="H21" s="56"/>
      <c r="I21" s="56"/>
      <c r="J21" s="56"/>
      <c r="K21" s="5"/>
      <c r="L21" s="47"/>
      <c r="M21" s="47"/>
      <c r="N21" s="47"/>
      <c r="O21" s="47"/>
      <c r="P21" s="47"/>
      <c r="Q21" s="47"/>
    </row>
    <row r="22" customFormat="false" ht="12.75" hidden="false" customHeight="true" outlineLevel="0" collapsed="false">
      <c r="A22" s="47"/>
      <c r="B22" s="64" t="n">
        <v>1</v>
      </c>
      <c r="C22" s="64" t="s">
        <v>84</v>
      </c>
      <c r="D22" s="64"/>
      <c r="E22" s="64"/>
      <c r="F22" s="64"/>
      <c r="G22" s="64"/>
      <c r="H22" s="64"/>
      <c r="I22" s="64" t="s">
        <v>85</v>
      </c>
      <c r="J22" s="64" t="s">
        <v>86</v>
      </c>
      <c r="K22" s="5"/>
      <c r="L22" s="47"/>
      <c r="M22" s="47"/>
      <c r="N22" s="47"/>
      <c r="O22" s="47"/>
      <c r="P22" s="47"/>
      <c r="Q22" s="47"/>
    </row>
    <row r="23" customFormat="false" ht="12.75" hidden="false" customHeight="true" outlineLevel="0" collapsed="false">
      <c r="A23" s="47"/>
      <c r="B23" s="64" t="s">
        <v>59</v>
      </c>
      <c r="C23" s="52" t="s">
        <v>87</v>
      </c>
      <c r="D23" s="52"/>
      <c r="E23" s="52"/>
      <c r="F23" s="52"/>
      <c r="G23" s="52"/>
      <c r="H23" s="52"/>
      <c r="I23" s="52"/>
      <c r="J23" s="65" t="n">
        <f aca="false">J15</f>
        <v>1872.18</v>
      </c>
      <c r="K23" s="5"/>
      <c r="L23" s="47"/>
      <c r="M23" s="47"/>
      <c r="N23" s="47"/>
      <c r="O23" s="47"/>
      <c r="P23" s="47"/>
      <c r="Q23" s="47"/>
    </row>
    <row r="24" customFormat="false" ht="12.75" hidden="false" customHeight="true" outlineLevel="0" collapsed="false">
      <c r="A24" s="47"/>
      <c r="B24" s="64" t="s">
        <v>61</v>
      </c>
      <c r="C24" s="52" t="s">
        <v>88</v>
      </c>
      <c r="D24" s="52"/>
      <c r="E24" s="52"/>
      <c r="F24" s="52"/>
      <c r="G24" s="52"/>
      <c r="H24" s="52"/>
      <c r="I24" s="66"/>
      <c r="J24" s="65" t="n">
        <f aca="false">J23*0.3</f>
        <v>561.654</v>
      </c>
      <c r="K24" s="5"/>
      <c r="L24" s="47"/>
      <c r="M24" s="47"/>
      <c r="N24" s="47"/>
      <c r="O24" s="47"/>
      <c r="P24" s="47"/>
      <c r="Q24" s="47"/>
    </row>
    <row r="25" customFormat="false" ht="12.75" hidden="false" customHeight="true" outlineLevel="0" collapsed="false">
      <c r="A25" s="47"/>
      <c r="B25" s="64" t="s">
        <v>64</v>
      </c>
      <c r="C25" s="52" t="s">
        <v>89</v>
      </c>
      <c r="D25" s="52"/>
      <c r="E25" s="52"/>
      <c r="F25" s="52"/>
      <c r="G25" s="52"/>
      <c r="H25" s="52"/>
      <c r="I25" s="66"/>
      <c r="J25" s="65" t="n">
        <f aca="false">(((J23+J24)/220)*0.4)*7*15.22</f>
        <v>471.455771563636</v>
      </c>
      <c r="K25" s="5"/>
      <c r="L25" s="47"/>
      <c r="M25" s="47"/>
      <c r="N25" s="47"/>
      <c r="O25" s="47"/>
      <c r="P25" s="47"/>
      <c r="Q25" s="47"/>
    </row>
    <row r="26" customFormat="false" ht="12.75" hidden="false" customHeight="true" outlineLevel="0" collapsed="false">
      <c r="A26" s="47"/>
      <c r="B26" s="64" t="s">
        <v>90</v>
      </c>
      <c r="C26" s="64"/>
      <c r="D26" s="64"/>
      <c r="E26" s="64"/>
      <c r="F26" s="64"/>
      <c r="G26" s="64"/>
      <c r="H26" s="64"/>
      <c r="I26" s="64"/>
      <c r="J26" s="67" t="n">
        <f aca="false">SUM(J23:J25)</f>
        <v>2905.28977156364</v>
      </c>
      <c r="K26" s="68"/>
      <c r="L26" s="47"/>
      <c r="M26" s="47"/>
      <c r="N26" s="47"/>
      <c r="O26" s="47"/>
      <c r="P26" s="47"/>
      <c r="Q26" s="47"/>
    </row>
    <row r="27" customFormat="false" ht="14.25" hidden="false" customHeight="true" outlineLevel="0" collapsed="false">
      <c r="A27" s="47"/>
      <c r="B27" s="69"/>
      <c r="C27" s="69"/>
      <c r="D27" s="69"/>
      <c r="E27" s="69"/>
      <c r="F27" s="69"/>
      <c r="G27" s="69"/>
      <c r="H27" s="69"/>
      <c r="I27" s="69"/>
      <c r="J27" s="70"/>
      <c r="K27" s="5"/>
      <c r="L27" s="47"/>
      <c r="M27" s="47"/>
      <c r="N27" s="47"/>
      <c r="O27" s="47"/>
      <c r="P27" s="47"/>
      <c r="Q27" s="47"/>
    </row>
    <row r="28" customFormat="false" ht="14.25" hidden="false" customHeight="true" outlineLevel="0" collapsed="false">
      <c r="A28" s="47"/>
      <c r="B28" s="69"/>
      <c r="C28" s="69"/>
      <c r="D28" s="69"/>
      <c r="E28" s="69"/>
      <c r="F28" s="69"/>
      <c r="G28" s="69"/>
      <c r="H28" s="69"/>
      <c r="I28" s="69"/>
      <c r="J28" s="70"/>
      <c r="K28" s="5"/>
      <c r="L28" s="47"/>
      <c r="M28" s="47"/>
      <c r="N28" s="47"/>
      <c r="O28" s="47"/>
      <c r="P28" s="47"/>
      <c r="Q28" s="47"/>
    </row>
    <row r="29" customFormat="false" ht="12.75" hidden="false" customHeight="true" outlineLevel="0" collapsed="false">
      <c r="A29" s="47"/>
      <c r="B29" s="49" t="s">
        <v>91</v>
      </c>
      <c r="C29" s="49"/>
      <c r="D29" s="49"/>
      <c r="E29" s="49"/>
      <c r="F29" s="49"/>
      <c r="G29" s="49"/>
      <c r="H29" s="49"/>
      <c r="I29" s="49"/>
      <c r="J29" s="49"/>
      <c r="K29" s="5"/>
      <c r="L29" s="47"/>
      <c r="M29" s="47"/>
      <c r="N29" s="47"/>
      <c r="O29" s="47"/>
      <c r="P29" s="47"/>
      <c r="Q29" s="47"/>
    </row>
    <row r="30" customFormat="false" ht="12.75" hidden="false" customHeight="true" outlineLevel="0" collapsed="false">
      <c r="A30" s="47"/>
      <c r="B30" s="71" t="s">
        <v>92</v>
      </c>
      <c r="C30" s="71"/>
      <c r="D30" s="71"/>
      <c r="E30" s="71"/>
      <c r="F30" s="71"/>
      <c r="G30" s="71"/>
      <c r="H30" s="71"/>
      <c r="I30" s="71" t="s">
        <v>85</v>
      </c>
      <c r="J30" s="71" t="s">
        <v>86</v>
      </c>
      <c r="K30" s="5"/>
      <c r="L30" s="47"/>
      <c r="M30" s="47"/>
      <c r="N30" s="47"/>
      <c r="O30" s="47"/>
      <c r="P30" s="47"/>
      <c r="Q30" s="47"/>
    </row>
    <row r="31" customFormat="false" ht="12.75" hidden="false" customHeight="true" outlineLevel="0" collapsed="false">
      <c r="A31" s="47"/>
      <c r="B31" s="71" t="s">
        <v>93</v>
      </c>
      <c r="C31" s="71"/>
      <c r="D31" s="71"/>
      <c r="E31" s="71"/>
      <c r="F31" s="71"/>
      <c r="G31" s="71"/>
      <c r="H31" s="71"/>
      <c r="I31" s="71"/>
      <c r="J31" s="72" t="n">
        <f aca="false">J26</f>
        <v>2905.28977156364</v>
      </c>
      <c r="K31" s="5"/>
      <c r="L31" s="47"/>
      <c r="M31" s="47"/>
      <c r="N31" s="47"/>
      <c r="O31" s="47"/>
      <c r="P31" s="47"/>
      <c r="Q31" s="47"/>
    </row>
    <row r="32" customFormat="false" ht="12.75" hidden="false" customHeight="true" outlineLevel="0" collapsed="false">
      <c r="A32" s="47"/>
      <c r="B32" s="71" t="s">
        <v>59</v>
      </c>
      <c r="C32" s="50" t="s">
        <v>94</v>
      </c>
      <c r="D32" s="50"/>
      <c r="E32" s="50"/>
      <c r="F32" s="50"/>
      <c r="G32" s="50"/>
      <c r="H32" s="50"/>
      <c r="I32" s="73" t="n">
        <f aca="false">1/12</f>
        <v>0.0833333333333333</v>
      </c>
      <c r="J32" s="59" t="n">
        <f aca="false">$J$31*I32</f>
        <v>242.107480963636</v>
      </c>
      <c r="K32" s="5"/>
      <c r="L32" s="47"/>
      <c r="M32" s="47"/>
      <c r="N32" s="47"/>
      <c r="O32" s="47"/>
      <c r="P32" s="47"/>
      <c r="Q32" s="47"/>
    </row>
    <row r="33" customFormat="false" ht="12.75" hidden="false" customHeight="true" outlineLevel="0" collapsed="false">
      <c r="A33" s="47"/>
      <c r="B33" s="71" t="s">
        <v>61</v>
      </c>
      <c r="C33" s="50" t="s">
        <v>95</v>
      </c>
      <c r="D33" s="50"/>
      <c r="E33" s="50"/>
      <c r="F33" s="50"/>
      <c r="G33" s="50"/>
      <c r="H33" s="50"/>
      <c r="I33" s="73" t="n">
        <f aca="false">((1/12)+(1/12)/3)</f>
        <v>0.111111111111111</v>
      </c>
      <c r="J33" s="59" t="n">
        <f aca="false">$J$31*I33</f>
        <v>322.809974618181</v>
      </c>
      <c r="K33" s="5"/>
      <c r="L33" s="47"/>
      <c r="M33" s="47"/>
      <c r="N33" s="47"/>
      <c r="O33" s="47"/>
      <c r="P33" s="47"/>
      <c r="Q33" s="47"/>
    </row>
    <row r="34" customFormat="false" ht="14.25" hidden="false" customHeight="true" outlineLevel="0" collapsed="false">
      <c r="A34" s="47"/>
      <c r="B34" s="71" t="s">
        <v>96</v>
      </c>
      <c r="C34" s="71"/>
      <c r="D34" s="71"/>
      <c r="E34" s="71"/>
      <c r="F34" s="71"/>
      <c r="G34" s="71"/>
      <c r="H34" s="71"/>
      <c r="I34" s="74" t="n">
        <f aca="false">I32+I33</f>
        <v>0.194444444444444</v>
      </c>
      <c r="J34" s="75" t="n">
        <f aca="false">SUM(J32:J33)</f>
        <v>564.917455581818</v>
      </c>
      <c r="K34" s="68"/>
      <c r="L34" s="47"/>
      <c r="M34" s="47"/>
      <c r="N34" s="47"/>
      <c r="O34" s="47"/>
      <c r="P34" s="47"/>
      <c r="Q34" s="47"/>
    </row>
    <row r="35" customFormat="false" ht="14.25" hidden="false" customHeight="true" outlineLevel="0" collapsed="false">
      <c r="A35" s="47"/>
      <c r="B35" s="76"/>
      <c r="C35" s="77"/>
      <c r="D35" s="77"/>
      <c r="E35" s="77"/>
      <c r="F35" s="77"/>
      <c r="G35" s="77"/>
      <c r="H35" s="77"/>
      <c r="I35" s="78"/>
      <c r="J35" s="79"/>
      <c r="K35" s="5"/>
      <c r="L35" s="47"/>
      <c r="M35" s="47"/>
      <c r="N35" s="47"/>
      <c r="O35" s="47"/>
      <c r="P35" s="47"/>
      <c r="Q35" s="47"/>
    </row>
    <row r="36" customFormat="false" ht="14.25" hidden="false" customHeight="true" outlineLevel="0" collapsed="false">
      <c r="A36" s="47"/>
      <c r="B36" s="64" t="s">
        <v>97</v>
      </c>
      <c r="C36" s="64"/>
      <c r="D36" s="64"/>
      <c r="E36" s="64"/>
      <c r="F36" s="64"/>
      <c r="G36" s="64"/>
      <c r="H36" s="64"/>
      <c r="I36" s="64" t="s">
        <v>85</v>
      </c>
      <c r="J36" s="64" t="s">
        <v>86</v>
      </c>
      <c r="K36" s="5"/>
      <c r="L36" s="47"/>
      <c r="M36" s="47"/>
      <c r="N36" s="47"/>
      <c r="O36" s="47"/>
      <c r="P36" s="47"/>
      <c r="Q36" s="47"/>
    </row>
    <row r="37" customFormat="false" ht="14.25" hidden="false" customHeight="true" outlineLevel="0" collapsed="false">
      <c r="A37" s="47"/>
      <c r="B37" s="64" t="s">
        <v>98</v>
      </c>
      <c r="C37" s="64"/>
      <c r="D37" s="64"/>
      <c r="E37" s="64"/>
      <c r="F37" s="64"/>
      <c r="G37" s="64"/>
      <c r="H37" s="64"/>
      <c r="I37" s="64"/>
      <c r="J37" s="80" t="n">
        <f aca="false">J26+J34</f>
        <v>3470.20722714545</v>
      </c>
      <c r="K37" s="5"/>
      <c r="L37" s="47"/>
      <c r="M37" s="47"/>
      <c r="N37" s="47"/>
      <c r="O37" s="47"/>
      <c r="P37" s="47"/>
      <c r="Q37" s="47"/>
    </row>
    <row r="38" customFormat="false" ht="14.25" hidden="false" customHeight="true" outlineLevel="0" collapsed="false">
      <c r="A38" s="47"/>
      <c r="B38" s="64" t="s">
        <v>59</v>
      </c>
      <c r="C38" s="52" t="s">
        <v>99</v>
      </c>
      <c r="D38" s="52"/>
      <c r="E38" s="52"/>
      <c r="F38" s="52"/>
      <c r="G38" s="52"/>
      <c r="H38" s="52"/>
      <c r="I38" s="66" t="n">
        <v>0.2</v>
      </c>
      <c r="J38" s="65" t="n">
        <f aca="false">$J$37*I38</f>
        <v>694.041445429091</v>
      </c>
      <c r="K38" s="5"/>
      <c r="L38" s="47"/>
      <c r="M38" s="47"/>
      <c r="N38" s="47"/>
      <c r="O38" s="47"/>
      <c r="P38" s="47"/>
      <c r="Q38" s="47"/>
    </row>
    <row r="39" customFormat="false" ht="12.75" hidden="false" customHeight="true" outlineLevel="0" collapsed="false">
      <c r="A39" s="47"/>
      <c r="B39" s="64" t="s">
        <v>61</v>
      </c>
      <c r="C39" s="52" t="s">
        <v>100</v>
      </c>
      <c r="D39" s="52"/>
      <c r="E39" s="52"/>
      <c r="F39" s="52"/>
      <c r="G39" s="52"/>
      <c r="H39" s="52"/>
      <c r="I39" s="66" t="n">
        <v>0.025</v>
      </c>
      <c r="J39" s="65" t="n">
        <f aca="false">$J$37*I39</f>
        <v>86.7551806786364</v>
      </c>
      <c r="K39" s="5"/>
      <c r="L39" s="47"/>
      <c r="M39" s="47"/>
      <c r="N39" s="47"/>
      <c r="O39" s="47"/>
      <c r="P39" s="47"/>
      <c r="Q39" s="47"/>
    </row>
    <row r="40" customFormat="false" ht="14.25" hidden="false" customHeight="true" outlineLevel="0" collapsed="false">
      <c r="A40" s="47"/>
      <c r="B40" s="64" t="s">
        <v>64</v>
      </c>
      <c r="C40" s="52" t="s">
        <v>101</v>
      </c>
      <c r="D40" s="52"/>
      <c r="E40" s="52"/>
      <c r="F40" s="52"/>
      <c r="G40" s="52"/>
      <c r="H40" s="52"/>
      <c r="I40" s="81" t="n">
        <v>0</v>
      </c>
      <c r="J40" s="65" t="n">
        <f aca="false">$J$37*I40</f>
        <v>0</v>
      </c>
      <c r="K40" s="5"/>
      <c r="L40" s="47"/>
      <c r="M40" s="47"/>
      <c r="N40" s="47"/>
      <c r="O40" s="47"/>
      <c r="P40" s="47"/>
      <c r="Q40" s="47"/>
    </row>
    <row r="41" customFormat="false" ht="12.75" hidden="false" customHeight="true" outlineLevel="0" collapsed="false">
      <c r="A41" s="47"/>
      <c r="B41" s="64" t="s">
        <v>66</v>
      </c>
      <c r="C41" s="52" t="s">
        <v>102</v>
      </c>
      <c r="D41" s="52"/>
      <c r="E41" s="52"/>
      <c r="F41" s="52"/>
      <c r="G41" s="52"/>
      <c r="H41" s="52"/>
      <c r="I41" s="66" t="n">
        <v>0.015</v>
      </c>
      <c r="J41" s="65" t="n">
        <f aca="false">$J$37*I41</f>
        <v>52.0531084071818</v>
      </c>
      <c r="K41" s="5"/>
      <c r="L41" s="47"/>
      <c r="M41" s="47"/>
      <c r="N41" s="47"/>
      <c r="O41" s="47"/>
      <c r="P41" s="47"/>
      <c r="Q41" s="47"/>
    </row>
    <row r="42" customFormat="false" ht="14.25" hidden="false" customHeight="true" outlineLevel="0" collapsed="false">
      <c r="A42" s="47"/>
      <c r="B42" s="64" t="s">
        <v>103</v>
      </c>
      <c r="C42" s="52" t="s">
        <v>104</v>
      </c>
      <c r="D42" s="52"/>
      <c r="E42" s="52"/>
      <c r="F42" s="52"/>
      <c r="G42" s="52"/>
      <c r="H42" s="52"/>
      <c r="I42" s="66" t="n">
        <v>0.01</v>
      </c>
      <c r="J42" s="65" t="n">
        <f aca="false">$J$37*I42</f>
        <v>34.7020722714545</v>
      </c>
      <c r="K42" s="5"/>
      <c r="L42" s="47"/>
      <c r="M42" s="47"/>
      <c r="N42" s="47"/>
      <c r="O42" s="47"/>
      <c r="P42" s="47"/>
      <c r="Q42" s="47"/>
    </row>
    <row r="43" customFormat="false" ht="14.25" hidden="false" customHeight="true" outlineLevel="0" collapsed="false">
      <c r="A43" s="47"/>
      <c r="B43" s="64" t="s">
        <v>105</v>
      </c>
      <c r="C43" s="52" t="s">
        <v>106</v>
      </c>
      <c r="D43" s="52"/>
      <c r="E43" s="52"/>
      <c r="F43" s="52"/>
      <c r="G43" s="52"/>
      <c r="H43" s="52"/>
      <c r="I43" s="66" t="n">
        <v>0.006</v>
      </c>
      <c r="J43" s="65" t="n">
        <f aca="false">$J$37*I43</f>
        <v>20.8212433628727</v>
      </c>
      <c r="K43" s="5"/>
      <c r="L43" s="47"/>
      <c r="M43" s="47"/>
      <c r="N43" s="47"/>
      <c r="O43" s="47"/>
      <c r="P43" s="47"/>
      <c r="Q43" s="47"/>
    </row>
    <row r="44" customFormat="false" ht="14.25" hidden="false" customHeight="true" outlineLevel="0" collapsed="false">
      <c r="A44" s="47"/>
      <c r="B44" s="64" t="s">
        <v>107</v>
      </c>
      <c r="C44" s="52" t="s">
        <v>108</v>
      </c>
      <c r="D44" s="52"/>
      <c r="E44" s="52"/>
      <c r="F44" s="52"/>
      <c r="G44" s="52"/>
      <c r="H44" s="52"/>
      <c r="I44" s="66" t="n">
        <v>0.002</v>
      </c>
      <c r="J44" s="65" t="n">
        <f aca="false">$J$37*I44</f>
        <v>6.94041445429091</v>
      </c>
      <c r="K44" s="5"/>
      <c r="L44" s="47"/>
      <c r="M44" s="47"/>
      <c r="N44" s="47"/>
      <c r="O44" s="47"/>
      <c r="P44" s="47"/>
      <c r="Q44" s="47"/>
    </row>
    <row r="45" customFormat="false" ht="14.25" hidden="false" customHeight="true" outlineLevel="0" collapsed="false">
      <c r="A45" s="47"/>
      <c r="B45" s="64" t="s">
        <v>109</v>
      </c>
      <c r="C45" s="52" t="s">
        <v>110</v>
      </c>
      <c r="D45" s="52"/>
      <c r="E45" s="52"/>
      <c r="F45" s="52"/>
      <c r="G45" s="52"/>
      <c r="H45" s="52"/>
      <c r="I45" s="66" t="n">
        <v>0.08</v>
      </c>
      <c r="J45" s="65" t="n">
        <f aca="false">$J$37*I45</f>
        <v>277.616578171636</v>
      </c>
      <c r="K45" s="5"/>
      <c r="L45" s="47"/>
      <c r="M45" s="47"/>
      <c r="N45" s="47"/>
      <c r="O45" s="47"/>
      <c r="P45" s="47"/>
      <c r="Q45" s="47"/>
    </row>
    <row r="46" customFormat="false" ht="14.25" hidden="false" customHeight="true" outlineLevel="0" collapsed="false">
      <c r="A46" s="47"/>
      <c r="B46" s="64" t="s">
        <v>111</v>
      </c>
      <c r="C46" s="64"/>
      <c r="D46" s="64"/>
      <c r="E46" s="64"/>
      <c r="F46" s="64"/>
      <c r="G46" s="64"/>
      <c r="H46" s="64"/>
      <c r="I46" s="82" t="n">
        <f aca="false">SUM(I38:I45)</f>
        <v>0.338</v>
      </c>
      <c r="J46" s="67" t="n">
        <f aca="false">SUM(J38:J45)</f>
        <v>1172.93004277516</v>
      </c>
      <c r="K46" s="68"/>
      <c r="L46" s="47"/>
      <c r="M46" s="47"/>
      <c r="N46" s="47"/>
      <c r="O46" s="47"/>
      <c r="P46" s="47"/>
      <c r="Q46" s="47"/>
    </row>
    <row r="47" customFormat="false" ht="14.25" hidden="false" customHeight="true" outlineLevel="0" collapsed="false">
      <c r="A47" s="47"/>
      <c r="B47" s="4"/>
      <c r="C47" s="69"/>
      <c r="D47" s="69"/>
      <c r="E47" s="69"/>
      <c r="F47" s="69"/>
      <c r="G47" s="69"/>
      <c r="H47" s="69"/>
      <c r="I47" s="83"/>
      <c r="J47" s="84"/>
      <c r="K47" s="68"/>
      <c r="L47" s="47"/>
      <c r="M47" s="47"/>
      <c r="N47" s="47"/>
      <c r="O47" s="47"/>
      <c r="P47" s="47"/>
      <c r="Q47" s="47"/>
    </row>
    <row r="48" customFormat="false" ht="12.75" hidden="false" customHeight="true" outlineLevel="0" collapsed="false">
      <c r="A48" s="47"/>
      <c r="B48" s="64" t="s">
        <v>112</v>
      </c>
      <c r="C48" s="64"/>
      <c r="D48" s="64"/>
      <c r="E48" s="64"/>
      <c r="F48" s="64"/>
      <c r="G48" s="64"/>
      <c r="H48" s="64"/>
      <c r="I48" s="82"/>
      <c r="J48" s="64" t="s">
        <v>86</v>
      </c>
      <c r="K48" s="5"/>
      <c r="L48" s="47"/>
      <c r="M48" s="47"/>
      <c r="N48" s="47"/>
      <c r="O48" s="47"/>
      <c r="P48" s="47"/>
      <c r="Q48" s="47"/>
    </row>
    <row r="49" customFormat="false" ht="12.75" hidden="false" customHeight="true" outlineLevel="0" collapsed="false">
      <c r="A49" s="85"/>
      <c r="B49" s="64" t="s">
        <v>59</v>
      </c>
      <c r="C49" s="52" t="s">
        <v>113</v>
      </c>
      <c r="D49" s="52"/>
      <c r="E49" s="52"/>
      <c r="F49" s="52"/>
      <c r="G49" s="52"/>
      <c r="H49" s="52"/>
      <c r="I49" s="86"/>
      <c r="J49" s="65" t="n">
        <v>0</v>
      </c>
      <c r="K49" s="61" t="s">
        <v>114</v>
      </c>
      <c r="L49" s="85"/>
      <c r="M49" s="85"/>
      <c r="N49" s="85"/>
      <c r="O49" s="85"/>
      <c r="P49" s="85"/>
      <c r="Q49" s="85"/>
    </row>
    <row r="50" customFormat="false" ht="14.25" hidden="false" customHeight="true" outlineLevel="0" collapsed="false">
      <c r="A50" s="47"/>
      <c r="B50" s="64" t="s">
        <v>61</v>
      </c>
      <c r="C50" s="52" t="s">
        <v>115</v>
      </c>
      <c r="D50" s="52"/>
      <c r="E50" s="52"/>
      <c r="F50" s="52"/>
      <c r="G50" s="52"/>
      <c r="H50" s="52"/>
      <c r="I50" s="65" t="n">
        <f aca="false">'Vigilante 12x36 Diurno'!I50</f>
        <v>18.83</v>
      </c>
      <c r="J50" s="65" t="n">
        <f aca="false">I50*15</f>
        <v>282.45</v>
      </c>
      <c r="K50" s="5"/>
      <c r="L50" s="47"/>
      <c r="M50" s="47"/>
      <c r="N50" s="47"/>
      <c r="O50" s="47"/>
      <c r="P50" s="47"/>
      <c r="Q50" s="47"/>
    </row>
    <row r="51" customFormat="false" ht="14.25" hidden="false" customHeight="true" outlineLevel="0" collapsed="false">
      <c r="A51" s="47"/>
      <c r="B51" s="64" t="s">
        <v>64</v>
      </c>
      <c r="C51" s="52" t="s">
        <v>116</v>
      </c>
      <c r="D51" s="52"/>
      <c r="E51" s="52"/>
      <c r="F51" s="52"/>
      <c r="G51" s="52"/>
      <c r="H51" s="52"/>
      <c r="I51" s="65"/>
      <c r="J51" s="65" t="n">
        <f aca="false">'Vigilante 12x36 Diurno'!J51</f>
        <v>131.87</v>
      </c>
      <c r="K51" s="5"/>
      <c r="L51" s="47"/>
      <c r="M51" s="47"/>
      <c r="N51" s="47"/>
      <c r="O51" s="47"/>
      <c r="P51" s="47"/>
      <c r="Q51" s="47"/>
    </row>
    <row r="52" customFormat="false" ht="14.25" hidden="false" customHeight="true" outlineLevel="0" collapsed="false">
      <c r="A52" s="47"/>
      <c r="B52" s="64" t="s">
        <v>66</v>
      </c>
      <c r="C52" s="52" t="s">
        <v>117</v>
      </c>
      <c r="D52" s="52"/>
      <c r="E52" s="52"/>
      <c r="F52" s="52"/>
      <c r="G52" s="52"/>
      <c r="H52" s="52"/>
      <c r="I52" s="65"/>
      <c r="J52" s="87" t="n">
        <v>0</v>
      </c>
      <c r="K52" s="42" t="s">
        <v>118</v>
      </c>
      <c r="L52" s="47"/>
      <c r="M52" s="47"/>
      <c r="N52" s="47"/>
      <c r="O52" s="47"/>
      <c r="P52" s="47"/>
      <c r="Q52" s="47"/>
    </row>
    <row r="53" customFormat="false" ht="14.25" hidden="false" customHeight="true" outlineLevel="0" collapsed="false">
      <c r="A53" s="47"/>
      <c r="B53" s="64" t="s">
        <v>103</v>
      </c>
      <c r="C53" s="52" t="s">
        <v>119</v>
      </c>
      <c r="D53" s="52"/>
      <c r="E53" s="52"/>
      <c r="F53" s="52"/>
      <c r="G53" s="52"/>
      <c r="H53" s="52"/>
      <c r="I53" s="65"/>
      <c r="J53" s="65" t="n">
        <f aca="false">'Vigilante 12x36 Diurno'!J53</f>
        <v>106.38</v>
      </c>
      <c r="K53" s="88"/>
      <c r="L53" s="47"/>
      <c r="M53" s="47"/>
      <c r="N53" s="47"/>
      <c r="O53" s="47"/>
      <c r="P53" s="47"/>
      <c r="Q53" s="47"/>
    </row>
    <row r="54" customFormat="false" ht="14.25" hidden="false" customHeight="true" outlineLevel="0" collapsed="false">
      <c r="A54" s="47"/>
      <c r="B54" s="64" t="s">
        <v>105</v>
      </c>
      <c r="C54" s="52" t="s">
        <v>120</v>
      </c>
      <c r="D54" s="52"/>
      <c r="E54" s="52"/>
      <c r="F54" s="52"/>
      <c r="G54" s="52"/>
      <c r="H54" s="52"/>
      <c r="I54" s="65"/>
      <c r="J54" s="65" t="n">
        <f aca="false">'Vigilante 12x36 Diurno'!J54</f>
        <v>15.94</v>
      </c>
      <c r="K54" s="89"/>
      <c r="L54" s="47"/>
      <c r="M54" s="47"/>
      <c r="N54" s="47"/>
      <c r="O54" s="47"/>
      <c r="P54" s="47"/>
      <c r="Q54" s="47"/>
    </row>
    <row r="55" customFormat="false" ht="14.25" hidden="false" customHeight="true" outlineLevel="0" collapsed="false">
      <c r="A55" s="47"/>
      <c r="B55" s="64" t="s">
        <v>121</v>
      </c>
      <c r="C55" s="64"/>
      <c r="D55" s="64"/>
      <c r="E55" s="64"/>
      <c r="F55" s="64"/>
      <c r="G55" s="64"/>
      <c r="H55" s="64"/>
      <c r="I55" s="64"/>
      <c r="J55" s="67" t="n">
        <f aca="false">SUM(J49:J54)</f>
        <v>536.64</v>
      </c>
      <c r="K55" s="68"/>
      <c r="L55" s="47"/>
      <c r="M55" s="47"/>
      <c r="N55" s="47"/>
      <c r="O55" s="47"/>
      <c r="P55" s="47"/>
      <c r="Q55" s="47"/>
    </row>
    <row r="56" customFormat="false" ht="14.25" hidden="false" customHeight="true" outlineLevel="0" collapsed="false">
      <c r="A56" s="47"/>
      <c r="B56" s="4"/>
      <c r="C56" s="69"/>
      <c r="D56" s="69"/>
      <c r="E56" s="69"/>
      <c r="F56" s="69"/>
      <c r="G56" s="69"/>
      <c r="H56" s="69"/>
      <c r="I56" s="83"/>
      <c r="J56" s="84"/>
      <c r="K56" s="5"/>
      <c r="L56" s="47"/>
      <c r="M56" s="47"/>
      <c r="N56" s="47"/>
      <c r="O56" s="47"/>
      <c r="P56" s="47"/>
      <c r="Q56" s="47"/>
    </row>
    <row r="57" customFormat="false" ht="14.25" hidden="false" customHeight="true" outlineLevel="0" collapsed="false">
      <c r="A57" s="47"/>
      <c r="B57" s="49" t="s">
        <v>122</v>
      </c>
      <c r="C57" s="49"/>
      <c r="D57" s="49"/>
      <c r="E57" s="49"/>
      <c r="F57" s="49"/>
      <c r="G57" s="49"/>
      <c r="H57" s="49"/>
      <c r="I57" s="49"/>
      <c r="J57" s="49"/>
      <c r="K57" s="5"/>
      <c r="L57" s="47"/>
      <c r="M57" s="47"/>
      <c r="N57" s="47"/>
      <c r="O57" s="47"/>
      <c r="P57" s="47"/>
      <c r="Q57" s="47"/>
    </row>
    <row r="58" customFormat="false" ht="12.75" hidden="false" customHeight="true" outlineLevel="0" collapsed="false">
      <c r="A58" s="47"/>
      <c r="B58" s="71" t="s">
        <v>123</v>
      </c>
      <c r="C58" s="71"/>
      <c r="D58" s="71"/>
      <c r="E58" s="71"/>
      <c r="F58" s="71"/>
      <c r="G58" s="71"/>
      <c r="H58" s="71"/>
      <c r="I58" s="71"/>
      <c r="J58" s="71" t="s">
        <v>86</v>
      </c>
      <c r="K58" s="5"/>
      <c r="L58" s="47"/>
      <c r="M58" s="47"/>
      <c r="N58" s="47"/>
      <c r="O58" s="47"/>
      <c r="P58" s="47"/>
      <c r="Q58" s="47"/>
    </row>
    <row r="59" customFormat="false" ht="12.75" hidden="false" customHeight="true" outlineLevel="0" collapsed="false">
      <c r="A59" s="47"/>
      <c r="B59" s="71" t="s">
        <v>124</v>
      </c>
      <c r="C59" s="50" t="s">
        <v>125</v>
      </c>
      <c r="D59" s="50"/>
      <c r="E59" s="50"/>
      <c r="F59" s="50"/>
      <c r="G59" s="50"/>
      <c r="H59" s="50"/>
      <c r="I59" s="50"/>
      <c r="J59" s="59" t="n">
        <f aca="false">J34</f>
        <v>564.917455581818</v>
      </c>
      <c r="K59" s="5"/>
      <c r="L59" s="47"/>
      <c r="M59" s="47"/>
      <c r="N59" s="47"/>
      <c r="O59" s="47"/>
      <c r="P59" s="47"/>
      <c r="Q59" s="47"/>
    </row>
    <row r="60" customFormat="false" ht="14.25" hidden="false" customHeight="true" outlineLevel="0" collapsed="false">
      <c r="A60" s="47"/>
      <c r="B60" s="71" t="s">
        <v>126</v>
      </c>
      <c r="C60" s="50" t="s">
        <v>127</v>
      </c>
      <c r="D60" s="50"/>
      <c r="E60" s="50"/>
      <c r="F60" s="50"/>
      <c r="G60" s="50"/>
      <c r="H60" s="50"/>
      <c r="I60" s="50"/>
      <c r="J60" s="59" t="n">
        <f aca="false">J46</f>
        <v>1172.93004277516</v>
      </c>
      <c r="K60" s="5"/>
      <c r="L60" s="47"/>
      <c r="M60" s="47"/>
      <c r="N60" s="47"/>
      <c r="O60" s="47"/>
      <c r="P60" s="47"/>
      <c r="Q60" s="47"/>
    </row>
    <row r="61" customFormat="false" ht="14.25" hidden="false" customHeight="true" outlineLevel="0" collapsed="false">
      <c r="A61" s="47"/>
      <c r="B61" s="71" t="s">
        <v>128</v>
      </c>
      <c r="C61" s="50" t="s">
        <v>129</v>
      </c>
      <c r="D61" s="50"/>
      <c r="E61" s="50"/>
      <c r="F61" s="50"/>
      <c r="G61" s="50"/>
      <c r="H61" s="50"/>
      <c r="I61" s="50"/>
      <c r="J61" s="59" t="n">
        <f aca="false">J55</f>
        <v>536.64</v>
      </c>
      <c r="K61" s="5"/>
      <c r="L61" s="47"/>
      <c r="M61" s="47"/>
      <c r="N61" s="47"/>
      <c r="O61" s="47"/>
      <c r="P61" s="47"/>
      <c r="Q61" s="47"/>
    </row>
    <row r="62" customFormat="false" ht="14.25" hidden="false" customHeight="true" outlineLevel="0" collapsed="false">
      <c r="A62" s="85"/>
      <c r="B62" s="71" t="s">
        <v>130</v>
      </c>
      <c r="C62" s="71"/>
      <c r="D62" s="71"/>
      <c r="E62" s="71"/>
      <c r="F62" s="71"/>
      <c r="G62" s="71"/>
      <c r="H62" s="71"/>
      <c r="I62" s="71"/>
      <c r="J62" s="75" t="n">
        <f aca="false">SUM(J59:J61)</f>
        <v>2274.48749835698</v>
      </c>
      <c r="K62" s="68"/>
      <c r="L62" s="85"/>
      <c r="M62" s="85"/>
      <c r="N62" s="85"/>
      <c r="O62" s="85"/>
      <c r="P62" s="85"/>
      <c r="Q62" s="85"/>
    </row>
    <row r="63" customFormat="false" ht="14.25" hidden="false" customHeight="true" outlineLevel="0" collapsed="false">
      <c r="A63" s="95"/>
      <c r="B63" s="69"/>
      <c r="C63" s="69"/>
      <c r="D63" s="69"/>
      <c r="E63" s="69"/>
      <c r="F63" s="69"/>
      <c r="G63" s="69"/>
      <c r="H63" s="69"/>
      <c r="I63" s="69"/>
      <c r="J63" s="112"/>
      <c r="K63" s="68"/>
      <c r="L63" s="95"/>
      <c r="M63" s="95"/>
      <c r="N63" s="95"/>
      <c r="O63" s="95"/>
      <c r="P63" s="95"/>
      <c r="Q63" s="95"/>
    </row>
    <row r="64" customFormat="false" ht="14.25" hidden="false" customHeight="true" outlineLevel="0" collapsed="false">
      <c r="A64" s="47"/>
      <c r="B64" s="90"/>
      <c r="C64" s="90"/>
      <c r="D64" s="90"/>
      <c r="E64" s="90"/>
      <c r="F64" s="90"/>
      <c r="G64" s="90"/>
      <c r="H64" s="90"/>
      <c r="I64" s="90"/>
      <c r="J64" s="90"/>
      <c r="K64" s="5"/>
      <c r="L64" s="47"/>
      <c r="M64" s="47"/>
      <c r="N64" s="47"/>
      <c r="O64" s="47"/>
      <c r="P64" s="47"/>
      <c r="Q64" s="47"/>
    </row>
    <row r="65" customFormat="false" ht="14.25" hidden="false" customHeight="true" outlineLevel="0" collapsed="false">
      <c r="A65" s="47"/>
      <c r="B65" s="49" t="s">
        <v>131</v>
      </c>
      <c r="C65" s="49"/>
      <c r="D65" s="49"/>
      <c r="E65" s="49"/>
      <c r="F65" s="49"/>
      <c r="G65" s="49"/>
      <c r="H65" s="49"/>
      <c r="I65" s="49"/>
      <c r="J65" s="49"/>
      <c r="K65" s="5"/>
      <c r="L65" s="47"/>
      <c r="M65" s="47"/>
      <c r="N65" s="47"/>
      <c r="O65" s="47"/>
      <c r="P65" s="47"/>
      <c r="Q65" s="47"/>
    </row>
    <row r="66" customFormat="false" ht="14.25" hidden="false" customHeight="true" outlineLevel="0" collapsed="false">
      <c r="A66" s="47"/>
      <c r="B66" s="71" t="n">
        <v>3</v>
      </c>
      <c r="C66" s="71" t="s">
        <v>132</v>
      </c>
      <c r="D66" s="71"/>
      <c r="E66" s="71"/>
      <c r="F66" s="71"/>
      <c r="G66" s="71"/>
      <c r="H66" s="71"/>
      <c r="I66" s="71" t="s">
        <v>85</v>
      </c>
      <c r="J66" s="71" t="s">
        <v>86</v>
      </c>
      <c r="K66" s="5"/>
      <c r="L66" s="47"/>
      <c r="M66" s="47"/>
      <c r="N66" s="47"/>
      <c r="O66" s="47"/>
      <c r="P66" s="47"/>
      <c r="Q66" s="47"/>
    </row>
    <row r="67" customFormat="false" ht="14.25" hidden="false" customHeight="true" outlineLevel="0" collapsed="false">
      <c r="A67" s="47"/>
      <c r="B67" s="71" t="s">
        <v>93</v>
      </c>
      <c r="C67" s="71"/>
      <c r="D67" s="71"/>
      <c r="E67" s="71"/>
      <c r="F67" s="71"/>
      <c r="G67" s="71"/>
      <c r="H67" s="71"/>
      <c r="I67" s="71"/>
      <c r="J67" s="91" t="n">
        <f aca="false">J26</f>
        <v>2905.28977156364</v>
      </c>
      <c r="K67" s="5"/>
      <c r="L67" s="47"/>
      <c r="M67" s="47"/>
      <c r="N67" s="47"/>
      <c r="O67" s="47"/>
      <c r="P67" s="47"/>
      <c r="Q67" s="47"/>
    </row>
    <row r="68" customFormat="false" ht="14.25" hidden="false" customHeight="true" outlineLevel="0" collapsed="false">
      <c r="A68" s="47"/>
      <c r="B68" s="71" t="s">
        <v>59</v>
      </c>
      <c r="C68" s="50" t="s">
        <v>133</v>
      </c>
      <c r="D68" s="50"/>
      <c r="E68" s="50"/>
      <c r="F68" s="50"/>
      <c r="G68" s="50"/>
      <c r="H68" s="50"/>
      <c r="I68" s="73" t="n">
        <f aca="false">((1/12)*0.05)</f>
        <v>0.00416666666666667</v>
      </c>
      <c r="J68" s="59" t="n">
        <f aca="false">$J$67*I68</f>
        <v>12.1053740481818</v>
      </c>
      <c r="K68" s="68"/>
      <c r="L68" s="47"/>
      <c r="M68" s="47"/>
      <c r="N68" s="47"/>
      <c r="O68" s="47"/>
      <c r="P68" s="47"/>
      <c r="Q68" s="47"/>
    </row>
    <row r="69" customFormat="false" ht="14.25" hidden="false" customHeight="true" outlineLevel="0" collapsed="false">
      <c r="A69" s="47"/>
      <c r="B69" s="71" t="s">
        <v>61</v>
      </c>
      <c r="C69" s="50" t="s">
        <v>134</v>
      </c>
      <c r="D69" s="50"/>
      <c r="E69" s="50"/>
      <c r="F69" s="50"/>
      <c r="G69" s="50"/>
      <c r="H69" s="50"/>
      <c r="I69" s="73" t="n">
        <f aca="false">I68*0.08</f>
        <v>0.000333333333333333</v>
      </c>
      <c r="J69" s="59" t="n">
        <f aca="false">$J$67*I69</f>
        <v>0.968429923854544</v>
      </c>
      <c r="K69" s="68"/>
      <c r="L69" s="47"/>
      <c r="M69" s="47"/>
      <c r="N69" s="47"/>
      <c r="O69" s="47"/>
      <c r="P69" s="47"/>
      <c r="Q69" s="47"/>
    </row>
    <row r="70" customFormat="false" ht="14.25" hidden="false" customHeight="true" outlineLevel="0" collapsed="false">
      <c r="A70" s="47"/>
      <c r="B70" s="71" t="s">
        <v>64</v>
      </c>
      <c r="C70" s="50" t="s">
        <v>135</v>
      </c>
      <c r="D70" s="50"/>
      <c r="E70" s="50"/>
      <c r="F70" s="50"/>
      <c r="G70" s="50"/>
      <c r="H70" s="50"/>
      <c r="I70" s="73" t="n">
        <f aca="false">(7/30)/12</f>
        <v>0.0194444444444444</v>
      </c>
      <c r="J70" s="59" t="n">
        <f aca="false">$J$67*I70</f>
        <v>56.4917455581817</v>
      </c>
      <c r="K70" s="92" t="s">
        <v>136</v>
      </c>
      <c r="L70" s="47"/>
      <c r="M70" s="47"/>
      <c r="N70" s="47"/>
      <c r="O70" s="47"/>
      <c r="P70" s="47"/>
      <c r="Q70" s="47"/>
    </row>
    <row r="71" customFormat="false" ht="14.25" hidden="false" customHeight="true" outlineLevel="0" collapsed="false">
      <c r="A71" s="47"/>
      <c r="B71" s="71" t="s">
        <v>66</v>
      </c>
      <c r="C71" s="50" t="s">
        <v>137</v>
      </c>
      <c r="D71" s="50"/>
      <c r="E71" s="50"/>
      <c r="F71" s="50"/>
      <c r="G71" s="50"/>
      <c r="H71" s="50"/>
      <c r="I71" s="73" t="n">
        <f aca="false">I70*I46</f>
        <v>0.00657222222222222</v>
      </c>
      <c r="J71" s="59" t="n">
        <f aca="false">$J$67*I71</f>
        <v>19.0942099986654</v>
      </c>
      <c r="K71" s="93"/>
      <c r="L71" s="47"/>
      <c r="M71" s="47"/>
      <c r="N71" s="47"/>
      <c r="O71" s="47"/>
      <c r="P71" s="47"/>
      <c r="Q71" s="47"/>
    </row>
    <row r="72" customFormat="false" ht="14.25" hidden="false" customHeight="true" outlineLevel="0" collapsed="false">
      <c r="A72" s="5"/>
      <c r="B72" s="71" t="s">
        <v>103</v>
      </c>
      <c r="C72" s="50" t="s">
        <v>138</v>
      </c>
      <c r="D72" s="50"/>
      <c r="E72" s="50"/>
      <c r="F72" s="50"/>
      <c r="G72" s="50"/>
      <c r="H72" s="50"/>
      <c r="I72" s="73" t="n">
        <f aca="false">(0.4*0.08)</f>
        <v>0.032</v>
      </c>
      <c r="J72" s="59" t="n">
        <f aca="false">$J$67*I72</f>
        <v>92.9692726900364</v>
      </c>
      <c r="K72" s="68"/>
      <c r="L72" s="5"/>
      <c r="M72" s="5"/>
      <c r="N72" s="5"/>
      <c r="O72" s="5"/>
      <c r="P72" s="5"/>
      <c r="Q72" s="5"/>
    </row>
    <row r="73" customFormat="false" ht="14.25" hidden="false" customHeight="true" outlineLevel="0" collapsed="false">
      <c r="A73" s="47"/>
      <c r="B73" s="71" t="s">
        <v>139</v>
      </c>
      <c r="C73" s="71"/>
      <c r="D73" s="71"/>
      <c r="E73" s="71"/>
      <c r="F73" s="71"/>
      <c r="G73" s="71"/>
      <c r="H73" s="71"/>
      <c r="I73" s="74" t="n">
        <f aca="false">SUM(I68:I72)</f>
        <v>0.0625166666666667</v>
      </c>
      <c r="J73" s="75" t="n">
        <f aca="false">SUM(J68:J72)</f>
        <v>181.62903221892</v>
      </c>
      <c r="K73" s="68"/>
      <c r="L73" s="47"/>
      <c r="M73" s="47"/>
      <c r="N73" s="47"/>
      <c r="O73" s="47"/>
      <c r="P73" s="47"/>
      <c r="Q73" s="47"/>
    </row>
    <row r="74" customFormat="false" ht="14.25" hidden="false" customHeight="true" outlineLevel="0" collapsed="false">
      <c r="A74" s="85"/>
      <c r="B74" s="94"/>
      <c r="C74" s="94"/>
      <c r="D74" s="94"/>
      <c r="E74" s="94"/>
      <c r="F74" s="94"/>
      <c r="G74" s="94"/>
      <c r="H74" s="94"/>
      <c r="I74" s="94"/>
      <c r="J74" s="94"/>
      <c r="K74" s="95"/>
      <c r="L74" s="85"/>
      <c r="M74" s="85"/>
      <c r="N74" s="85"/>
      <c r="O74" s="85"/>
      <c r="P74" s="85"/>
      <c r="Q74" s="85"/>
    </row>
    <row r="75" customFormat="false" ht="14.25" hidden="false" customHeight="true" outlineLevel="0" collapsed="false">
      <c r="A75" s="85"/>
      <c r="B75" s="69"/>
      <c r="C75" s="69"/>
      <c r="D75" s="69"/>
      <c r="E75" s="69"/>
      <c r="F75" s="69"/>
      <c r="G75" s="69"/>
      <c r="H75" s="69"/>
      <c r="I75" s="69"/>
      <c r="J75" s="69"/>
      <c r="K75" s="95"/>
      <c r="L75" s="85"/>
      <c r="M75" s="85"/>
      <c r="N75" s="85"/>
      <c r="O75" s="85"/>
      <c r="P75" s="85"/>
      <c r="Q75" s="85"/>
    </row>
    <row r="76" customFormat="false" ht="14.25" hidden="false" customHeight="true" outlineLevel="0" collapsed="false">
      <c r="A76" s="47"/>
      <c r="B76" s="49" t="s">
        <v>140</v>
      </c>
      <c r="C76" s="49"/>
      <c r="D76" s="49"/>
      <c r="E76" s="49"/>
      <c r="F76" s="49"/>
      <c r="G76" s="49"/>
      <c r="H76" s="49"/>
      <c r="I76" s="49"/>
      <c r="J76" s="49"/>
      <c r="K76" s="5"/>
      <c r="L76" s="47"/>
      <c r="M76" s="47"/>
      <c r="N76" s="47"/>
      <c r="O76" s="47"/>
      <c r="P76" s="47"/>
      <c r="Q76" s="47"/>
    </row>
    <row r="77" customFormat="false" ht="14.25" hidden="false" customHeight="true" outlineLevel="0" collapsed="false">
      <c r="A77" s="5"/>
      <c r="B77" s="71" t="s">
        <v>141</v>
      </c>
      <c r="C77" s="71"/>
      <c r="D77" s="71"/>
      <c r="E77" s="71"/>
      <c r="F77" s="71"/>
      <c r="G77" s="71"/>
      <c r="H77" s="71"/>
      <c r="I77" s="71" t="s">
        <v>85</v>
      </c>
      <c r="J77" s="71" t="s">
        <v>86</v>
      </c>
      <c r="K77" s="5"/>
      <c r="L77" s="5"/>
      <c r="M77" s="5"/>
      <c r="N77" s="5"/>
      <c r="O77" s="5"/>
      <c r="P77" s="5"/>
      <c r="Q77" s="5"/>
    </row>
    <row r="78" customFormat="false" ht="14.25" hidden="false" customHeight="true" outlineLevel="0" collapsed="false">
      <c r="A78" s="47"/>
      <c r="B78" s="113" t="s">
        <v>93</v>
      </c>
      <c r="C78" s="113"/>
      <c r="D78" s="113"/>
      <c r="E78" s="113"/>
      <c r="F78" s="113"/>
      <c r="G78" s="113"/>
      <c r="H78" s="113"/>
      <c r="I78" s="113"/>
      <c r="J78" s="97" t="n">
        <f aca="false">J26</f>
        <v>2905.28977156364</v>
      </c>
      <c r="K78" s="5"/>
      <c r="L78" s="47"/>
      <c r="M78" s="47"/>
      <c r="N78" s="47"/>
      <c r="O78" s="47"/>
      <c r="P78" s="47"/>
      <c r="Q78" s="47"/>
    </row>
    <row r="79" customFormat="false" ht="14.25" hidden="false" customHeight="true" outlineLevel="0" collapsed="false">
      <c r="A79" s="47"/>
      <c r="B79" s="71" t="s">
        <v>59</v>
      </c>
      <c r="C79" s="50" t="s">
        <v>142</v>
      </c>
      <c r="D79" s="50"/>
      <c r="E79" s="50"/>
      <c r="F79" s="50"/>
      <c r="G79" s="50"/>
      <c r="H79" s="50"/>
      <c r="I79" s="73" t="n">
        <f aca="false">I33/12</f>
        <v>0.00925925925925926</v>
      </c>
      <c r="J79" s="59" t="n">
        <f aca="false">$J$78*I79</f>
        <v>26.9008312181818</v>
      </c>
      <c r="K79" s="98"/>
      <c r="L79" s="47"/>
      <c r="M79" s="47"/>
      <c r="N79" s="47"/>
      <c r="O79" s="47"/>
      <c r="P79" s="47"/>
      <c r="Q79" s="47"/>
    </row>
    <row r="80" customFormat="false" ht="12.75" hidden="false" customHeight="true" outlineLevel="0" collapsed="false">
      <c r="A80" s="47"/>
      <c r="B80" s="71" t="s">
        <v>61</v>
      </c>
      <c r="C80" s="50" t="s">
        <v>143</v>
      </c>
      <c r="D80" s="50"/>
      <c r="E80" s="50"/>
      <c r="F80" s="50"/>
      <c r="G80" s="50"/>
      <c r="H80" s="50"/>
      <c r="I80" s="73" t="n">
        <f aca="false">(5.96/30)*(1/12)</f>
        <v>0.0165555555555556</v>
      </c>
      <c r="J80" s="59" t="n">
        <f aca="false">$J$78*I80</f>
        <v>48.0986862181092</v>
      </c>
      <c r="K80" s="98"/>
      <c r="L80" s="47"/>
      <c r="M80" s="47"/>
      <c r="N80" s="47"/>
      <c r="O80" s="47"/>
      <c r="P80" s="47"/>
      <c r="Q80" s="47"/>
    </row>
    <row r="81" customFormat="false" ht="14.25" hidden="false" customHeight="true" outlineLevel="0" collapsed="false">
      <c r="A81" s="47"/>
      <c r="B81" s="71" t="s">
        <v>64</v>
      </c>
      <c r="C81" s="50" t="s">
        <v>144</v>
      </c>
      <c r="D81" s="50"/>
      <c r="E81" s="50"/>
      <c r="F81" s="50"/>
      <c r="G81" s="50"/>
      <c r="H81" s="50"/>
      <c r="I81" s="73" t="n">
        <f aca="false">(5/30)/12*0.015</f>
        <v>0.000208333333333333</v>
      </c>
      <c r="J81" s="59" t="n">
        <f aca="false">$J$78*I81</f>
        <v>0.60526870240909</v>
      </c>
      <c r="K81" s="68"/>
      <c r="L81" s="47"/>
      <c r="M81" s="47"/>
      <c r="N81" s="47"/>
      <c r="O81" s="47"/>
      <c r="P81" s="47"/>
      <c r="Q81" s="47"/>
    </row>
    <row r="82" customFormat="false" ht="12.75" hidden="false" customHeight="true" outlineLevel="0" collapsed="false">
      <c r="A82" s="47"/>
      <c r="B82" s="71" t="s">
        <v>66</v>
      </c>
      <c r="C82" s="63" t="s">
        <v>145</v>
      </c>
      <c r="D82" s="63"/>
      <c r="E82" s="63"/>
      <c r="F82" s="63"/>
      <c r="G82" s="63"/>
      <c r="H82" s="63"/>
      <c r="I82" s="73" t="n">
        <f aca="false">(15/30)/12*0.0078</f>
        <v>0.000325</v>
      </c>
      <c r="J82" s="59" t="n">
        <f aca="false">$J$78*I82</f>
        <v>0.944219175758182</v>
      </c>
      <c r="K82" s="68"/>
      <c r="L82" s="47"/>
      <c r="M82" s="47"/>
      <c r="N82" s="47"/>
      <c r="O82" s="47"/>
      <c r="P82" s="47"/>
      <c r="Q82" s="47"/>
    </row>
    <row r="83" customFormat="false" ht="14.25" hidden="false" customHeight="true" outlineLevel="0" collapsed="false">
      <c r="A83" s="47"/>
      <c r="B83" s="71" t="s">
        <v>103</v>
      </c>
      <c r="C83" s="50" t="s">
        <v>146</v>
      </c>
      <c r="D83" s="50"/>
      <c r="E83" s="50"/>
      <c r="F83" s="50"/>
      <c r="G83" s="50"/>
      <c r="H83" s="50"/>
      <c r="I83" s="73" t="n">
        <f aca="false">(0.0144*0.1*0.4509*6/12)</f>
        <v>0.000324648</v>
      </c>
      <c r="J83" s="59" t="n">
        <f aca="false">$J$78*I83</f>
        <v>0.943196513758591</v>
      </c>
      <c r="K83" s="68"/>
      <c r="L83" s="47"/>
      <c r="M83" s="47"/>
      <c r="N83" s="47"/>
      <c r="O83" s="47"/>
      <c r="P83" s="47"/>
      <c r="Q83" s="47"/>
    </row>
    <row r="84" customFormat="false" ht="14.25" hidden="false" customHeight="true" outlineLevel="0" collapsed="false">
      <c r="A84" s="47"/>
      <c r="B84" s="71" t="s">
        <v>105</v>
      </c>
      <c r="C84" s="99" t="s">
        <v>147</v>
      </c>
      <c r="D84" s="99"/>
      <c r="E84" s="99"/>
      <c r="F84" s="99"/>
      <c r="G84" s="99"/>
      <c r="H84" s="99"/>
      <c r="I84" s="73" t="n">
        <f aca="false">SUM(I79:I83)*I46</f>
        <v>0.00901540509807407</v>
      </c>
      <c r="J84" s="59" t="n">
        <f aca="false">$J$78*I84</f>
        <v>26.1923642179373</v>
      </c>
      <c r="K84" s="68"/>
      <c r="L84" s="47"/>
      <c r="M84" s="47"/>
      <c r="N84" s="47"/>
      <c r="O84" s="47"/>
      <c r="P84" s="47"/>
      <c r="Q84" s="47"/>
    </row>
    <row r="85" customFormat="false" ht="14.25" hidden="false" customHeight="true" outlineLevel="0" collapsed="false">
      <c r="A85" s="85"/>
      <c r="B85" s="71" t="s">
        <v>148</v>
      </c>
      <c r="C85" s="71"/>
      <c r="D85" s="71"/>
      <c r="E85" s="71"/>
      <c r="F85" s="71"/>
      <c r="G85" s="71"/>
      <c r="H85" s="71"/>
      <c r="I85" s="74" t="n">
        <f aca="false">SUM(I79:I84)</f>
        <v>0.0356882012462222</v>
      </c>
      <c r="J85" s="75" t="n">
        <f aca="false">SUM(J79:J84)</f>
        <v>103.684566046154</v>
      </c>
      <c r="K85" s="68"/>
      <c r="L85" s="85"/>
      <c r="M85" s="85"/>
      <c r="N85" s="85"/>
      <c r="O85" s="85"/>
      <c r="P85" s="85"/>
      <c r="Q85" s="85"/>
    </row>
    <row r="86" customFormat="false" ht="16.5" hidden="false" customHeight="true" outlineLevel="0" collapsed="false">
      <c r="A86" s="47"/>
      <c r="B86" s="100"/>
      <c r="C86" s="100"/>
      <c r="D86" s="100"/>
      <c r="E86" s="100"/>
      <c r="F86" s="100"/>
      <c r="G86" s="100"/>
      <c r="H86" s="100"/>
      <c r="I86" s="100"/>
      <c r="J86" s="100"/>
      <c r="K86" s="5"/>
      <c r="L86" s="47"/>
      <c r="M86" s="47"/>
      <c r="N86" s="47"/>
      <c r="O86" s="47"/>
      <c r="P86" s="47"/>
      <c r="Q86" s="47"/>
    </row>
    <row r="87" customFormat="false" ht="12.75" hidden="false" customHeight="true" outlineLevel="0" collapsed="false">
      <c r="A87" s="47"/>
      <c r="B87" s="71" t="s">
        <v>149</v>
      </c>
      <c r="C87" s="71"/>
      <c r="D87" s="71"/>
      <c r="E87" s="71"/>
      <c r="F87" s="71"/>
      <c r="G87" s="71"/>
      <c r="H87" s="71"/>
      <c r="I87" s="71" t="s">
        <v>85</v>
      </c>
      <c r="J87" s="71" t="s">
        <v>86</v>
      </c>
      <c r="K87" s="5"/>
      <c r="L87" s="47"/>
      <c r="M87" s="47"/>
      <c r="N87" s="47"/>
      <c r="O87" s="47"/>
      <c r="P87" s="47"/>
      <c r="Q87" s="47"/>
    </row>
    <row r="88" customFormat="false" ht="12.75" hidden="false" customHeight="true" outlineLevel="0" collapsed="false">
      <c r="A88" s="47"/>
      <c r="B88" s="113" t="s">
        <v>93</v>
      </c>
      <c r="C88" s="113"/>
      <c r="D88" s="113"/>
      <c r="E88" s="113"/>
      <c r="F88" s="113"/>
      <c r="G88" s="113"/>
      <c r="H88" s="113"/>
      <c r="I88" s="113"/>
      <c r="J88" s="72" t="n">
        <f aca="false">J26</f>
        <v>2905.28977156364</v>
      </c>
      <c r="K88" s="5"/>
      <c r="L88" s="47"/>
      <c r="M88" s="47"/>
      <c r="N88" s="47"/>
      <c r="O88" s="47"/>
      <c r="P88" s="47"/>
      <c r="Q88" s="47"/>
    </row>
    <row r="89" customFormat="false" ht="12.75" hidden="false" customHeight="true" outlineLevel="0" collapsed="false">
      <c r="A89" s="47"/>
      <c r="B89" s="71" t="s">
        <v>59</v>
      </c>
      <c r="C89" s="50" t="s">
        <v>150</v>
      </c>
      <c r="D89" s="50"/>
      <c r="E89" s="50"/>
      <c r="F89" s="50"/>
      <c r="G89" s="50"/>
      <c r="H89" s="50"/>
      <c r="I89" s="73"/>
      <c r="J89" s="59" t="n">
        <f aca="false">(J88/220)*1.6*15.22</f>
        <v>321.589165986899</v>
      </c>
      <c r="K89" s="5"/>
      <c r="L89" s="47"/>
      <c r="M89" s="47"/>
      <c r="N89" s="47"/>
      <c r="O89" s="47"/>
      <c r="P89" s="47"/>
      <c r="Q89" s="47"/>
    </row>
    <row r="90" customFormat="false" ht="14.25" hidden="false" customHeight="true" outlineLevel="0" collapsed="false">
      <c r="A90" s="47"/>
      <c r="B90" s="71" t="s">
        <v>151</v>
      </c>
      <c r="C90" s="71"/>
      <c r="D90" s="71"/>
      <c r="E90" s="71"/>
      <c r="F90" s="71"/>
      <c r="G90" s="71"/>
      <c r="H90" s="71"/>
      <c r="I90" s="74"/>
      <c r="J90" s="75" t="n">
        <f aca="false">J89</f>
        <v>321.589165986899</v>
      </c>
      <c r="K90" s="68"/>
      <c r="L90" s="47"/>
      <c r="M90" s="47"/>
      <c r="N90" s="47"/>
      <c r="O90" s="47"/>
      <c r="P90" s="47"/>
      <c r="Q90" s="47"/>
    </row>
    <row r="91" customFormat="false" ht="16.5" hidden="false" customHeight="true" outlineLevel="0" collapsed="false">
      <c r="A91" s="47"/>
      <c r="B91" s="101"/>
      <c r="C91" s="101"/>
      <c r="D91" s="101"/>
      <c r="E91" s="101"/>
      <c r="F91" s="101"/>
      <c r="G91" s="101"/>
      <c r="H91" s="101"/>
      <c r="I91" s="101"/>
      <c r="J91" s="101"/>
      <c r="K91" s="5"/>
      <c r="L91" s="47"/>
      <c r="M91" s="47"/>
      <c r="N91" s="47"/>
      <c r="O91" s="47"/>
      <c r="P91" s="47"/>
      <c r="Q91" s="47"/>
    </row>
    <row r="92" customFormat="false" ht="14.25" hidden="false" customHeight="true" outlineLevel="0" collapsed="false">
      <c r="A92" s="47"/>
      <c r="B92" s="49" t="s">
        <v>152</v>
      </c>
      <c r="C92" s="49"/>
      <c r="D92" s="49"/>
      <c r="E92" s="49"/>
      <c r="F92" s="49"/>
      <c r="G92" s="49"/>
      <c r="H92" s="49"/>
      <c r="I92" s="49"/>
      <c r="J92" s="49"/>
      <c r="K92" s="5"/>
      <c r="L92" s="47"/>
      <c r="M92" s="47"/>
      <c r="N92" s="47"/>
      <c r="O92" s="47"/>
      <c r="P92" s="47"/>
      <c r="Q92" s="47"/>
    </row>
    <row r="93" customFormat="false" ht="12.75" hidden="false" customHeight="true" outlineLevel="0" collapsed="false">
      <c r="A93" s="47"/>
      <c r="B93" s="71" t="s">
        <v>153</v>
      </c>
      <c r="C93" s="71"/>
      <c r="D93" s="71"/>
      <c r="E93" s="71"/>
      <c r="F93" s="71"/>
      <c r="G93" s="71"/>
      <c r="H93" s="71"/>
      <c r="I93" s="71"/>
      <c r="J93" s="71" t="s">
        <v>86</v>
      </c>
      <c r="K93" s="5"/>
      <c r="L93" s="47"/>
      <c r="M93" s="47"/>
      <c r="N93" s="47"/>
      <c r="O93" s="47"/>
      <c r="P93" s="47"/>
      <c r="Q93" s="47"/>
    </row>
    <row r="94" customFormat="false" ht="12.75" hidden="false" customHeight="true" outlineLevel="0" collapsed="false">
      <c r="A94" s="47"/>
      <c r="B94" s="71" t="s">
        <v>154</v>
      </c>
      <c r="C94" s="50" t="s">
        <v>143</v>
      </c>
      <c r="D94" s="50"/>
      <c r="E94" s="50"/>
      <c r="F94" s="50"/>
      <c r="G94" s="50"/>
      <c r="H94" s="50"/>
      <c r="I94" s="50"/>
      <c r="J94" s="59" t="n">
        <f aca="false">J85</f>
        <v>103.684566046154</v>
      </c>
      <c r="K94" s="5"/>
      <c r="L94" s="47"/>
      <c r="M94" s="47"/>
      <c r="N94" s="47"/>
      <c r="O94" s="47"/>
      <c r="P94" s="47"/>
      <c r="Q94" s="47"/>
    </row>
    <row r="95" customFormat="false" ht="14.25" hidden="false" customHeight="true" outlineLevel="0" collapsed="false">
      <c r="A95" s="47"/>
      <c r="B95" s="71" t="s">
        <v>155</v>
      </c>
      <c r="C95" s="50" t="s">
        <v>156</v>
      </c>
      <c r="D95" s="50"/>
      <c r="E95" s="50"/>
      <c r="F95" s="50"/>
      <c r="G95" s="50"/>
      <c r="H95" s="50"/>
      <c r="I95" s="50"/>
      <c r="J95" s="59" t="n">
        <f aca="false">J90</f>
        <v>321.589165986899</v>
      </c>
      <c r="K95" s="5"/>
      <c r="L95" s="47"/>
      <c r="M95" s="47"/>
      <c r="N95" s="47"/>
      <c r="O95" s="47"/>
      <c r="P95" s="47"/>
      <c r="Q95" s="47"/>
    </row>
    <row r="96" customFormat="false" ht="14.25" hidden="false" customHeight="true" outlineLevel="0" collapsed="false">
      <c r="A96" s="85"/>
      <c r="B96" s="71" t="s">
        <v>157</v>
      </c>
      <c r="C96" s="71"/>
      <c r="D96" s="71"/>
      <c r="E96" s="71"/>
      <c r="F96" s="71"/>
      <c r="G96" s="71"/>
      <c r="H96" s="71"/>
      <c r="I96" s="71"/>
      <c r="J96" s="75" t="n">
        <f aca="false">SUM(J94:J95)</f>
        <v>425.273732033053</v>
      </c>
      <c r="K96" s="68"/>
      <c r="L96" s="85"/>
      <c r="M96" s="85"/>
      <c r="N96" s="85"/>
      <c r="O96" s="85"/>
      <c r="P96" s="85"/>
      <c r="Q96" s="85"/>
    </row>
    <row r="97" customFormat="false" ht="16.5" hidden="false" customHeight="true" outlineLevel="0" collapsed="false">
      <c r="A97" s="47"/>
      <c r="B97" s="101"/>
      <c r="C97" s="101"/>
      <c r="D97" s="101"/>
      <c r="E97" s="101"/>
      <c r="F97" s="101"/>
      <c r="G97" s="101"/>
      <c r="H97" s="101"/>
      <c r="I97" s="101"/>
      <c r="J97" s="101"/>
      <c r="K97" s="5"/>
      <c r="L97" s="47"/>
      <c r="M97" s="47"/>
      <c r="N97" s="47"/>
      <c r="O97" s="47"/>
      <c r="P97" s="47"/>
      <c r="Q97" s="47"/>
    </row>
    <row r="98" customFormat="false" ht="16.5" hidden="false" customHeight="true" outlineLevel="0" collapsed="false">
      <c r="A98" s="47"/>
      <c r="B98" s="101"/>
      <c r="C98" s="101"/>
      <c r="D98" s="101"/>
      <c r="E98" s="101"/>
      <c r="F98" s="101"/>
      <c r="G98" s="101"/>
      <c r="H98" s="101"/>
      <c r="I98" s="101"/>
      <c r="J98" s="101"/>
      <c r="K98" s="5"/>
      <c r="L98" s="47"/>
      <c r="M98" s="47"/>
      <c r="N98" s="47"/>
      <c r="O98" s="47"/>
      <c r="P98" s="47"/>
      <c r="Q98" s="47"/>
    </row>
    <row r="99" customFormat="false" ht="14.25" hidden="false" customHeight="true" outlineLevel="0" collapsed="false">
      <c r="A99" s="47"/>
      <c r="B99" s="49" t="s">
        <v>158</v>
      </c>
      <c r="C99" s="49"/>
      <c r="D99" s="49"/>
      <c r="E99" s="49"/>
      <c r="F99" s="49"/>
      <c r="G99" s="49"/>
      <c r="H99" s="49"/>
      <c r="I99" s="49"/>
      <c r="J99" s="49"/>
      <c r="K99" s="5"/>
      <c r="L99" s="47"/>
      <c r="M99" s="47"/>
      <c r="N99" s="47"/>
      <c r="O99" s="47"/>
      <c r="P99" s="47"/>
      <c r="Q99" s="47"/>
    </row>
    <row r="100" customFormat="false" ht="14.25" hidden="false" customHeight="true" outlineLevel="0" collapsed="false">
      <c r="A100" s="47"/>
      <c r="B100" s="71" t="n">
        <v>5</v>
      </c>
      <c r="C100" s="71" t="s">
        <v>159</v>
      </c>
      <c r="D100" s="71"/>
      <c r="E100" s="71"/>
      <c r="F100" s="71"/>
      <c r="G100" s="71"/>
      <c r="H100" s="71"/>
      <c r="I100" s="71"/>
      <c r="J100" s="71" t="s">
        <v>86</v>
      </c>
      <c r="K100" s="5"/>
      <c r="L100" s="47"/>
      <c r="M100" s="47"/>
      <c r="N100" s="47"/>
      <c r="O100" s="47"/>
      <c r="P100" s="47"/>
      <c r="Q100" s="47"/>
    </row>
    <row r="101" customFormat="false" ht="14.25" hidden="false" customHeight="true" outlineLevel="0" collapsed="false">
      <c r="A101" s="47"/>
      <c r="B101" s="71" t="s">
        <v>59</v>
      </c>
      <c r="C101" s="50" t="s">
        <v>160</v>
      </c>
      <c r="D101" s="50"/>
      <c r="E101" s="50"/>
      <c r="F101" s="50"/>
      <c r="G101" s="50"/>
      <c r="H101" s="50"/>
      <c r="I101" s="59"/>
      <c r="J101" s="59" t="n">
        <f aca="false">Uniforme_EPI_equipamentos!F19</f>
        <v>0</v>
      </c>
      <c r="K101" s="5"/>
      <c r="L101" s="47"/>
      <c r="M101" s="47"/>
      <c r="N101" s="47"/>
      <c r="O101" s="47"/>
      <c r="P101" s="47"/>
      <c r="Q101" s="47"/>
    </row>
    <row r="102" customFormat="false" ht="14.25" hidden="false" customHeight="true" outlineLevel="0" collapsed="false">
      <c r="A102" s="47"/>
      <c r="B102" s="71" t="s">
        <v>61</v>
      </c>
      <c r="C102" s="50" t="s">
        <v>161</v>
      </c>
      <c r="D102" s="50"/>
      <c r="E102" s="50"/>
      <c r="F102" s="50"/>
      <c r="G102" s="50"/>
      <c r="H102" s="50"/>
      <c r="I102" s="102"/>
      <c r="J102" s="59" t="n">
        <f aca="false">Uniforme_EPI_equipamentos!F26</f>
        <v>0</v>
      </c>
      <c r="K102" s="5"/>
      <c r="L102" s="47"/>
      <c r="M102" s="47"/>
      <c r="N102" s="47"/>
      <c r="O102" s="47"/>
      <c r="P102" s="47"/>
      <c r="Q102" s="47"/>
    </row>
    <row r="103" customFormat="false" ht="12.75" hidden="false" customHeight="true" outlineLevel="0" collapsed="false">
      <c r="A103" s="47"/>
      <c r="B103" s="103" t="s">
        <v>64</v>
      </c>
      <c r="C103" s="50" t="s">
        <v>162</v>
      </c>
      <c r="D103" s="50"/>
      <c r="E103" s="50"/>
      <c r="F103" s="50"/>
      <c r="G103" s="50"/>
      <c r="H103" s="50"/>
      <c r="I103" s="104"/>
      <c r="J103" s="59" t="n">
        <f aca="false">Uniforme_EPI_equipamentos!F33</f>
        <v>0</v>
      </c>
      <c r="K103" s="5"/>
      <c r="L103" s="47"/>
      <c r="M103" s="47"/>
      <c r="N103" s="47"/>
      <c r="O103" s="47"/>
      <c r="P103" s="47"/>
      <c r="Q103" s="47"/>
    </row>
    <row r="104" customFormat="false" ht="14.25" hidden="false" customHeight="true" outlineLevel="0" collapsed="false">
      <c r="A104" s="47"/>
      <c r="B104" s="103" t="s">
        <v>66</v>
      </c>
      <c r="C104" s="50" t="s">
        <v>163</v>
      </c>
      <c r="D104" s="50"/>
      <c r="E104" s="50"/>
      <c r="F104" s="50"/>
      <c r="G104" s="50"/>
      <c r="H104" s="50"/>
      <c r="I104" s="104"/>
      <c r="J104" s="59" t="n">
        <f aca="false">Uniforme_EPI_equipamentos!F39</f>
        <v>0</v>
      </c>
      <c r="K104" s="5"/>
      <c r="L104" s="47"/>
      <c r="M104" s="47"/>
      <c r="N104" s="47"/>
      <c r="O104" s="47"/>
      <c r="P104" s="47"/>
      <c r="Q104" s="47"/>
    </row>
    <row r="105" customFormat="false" ht="14.25" hidden="false" customHeight="true" outlineLevel="0" collapsed="false">
      <c r="A105" s="47"/>
      <c r="B105" s="71" t="s">
        <v>164</v>
      </c>
      <c r="C105" s="71"/>
      <c r="D105" s="71"/>
      <c r="E105" s="71"/>
      <c r="F105" s="71"/>
      <c r="G105" s="71"/>
      <c r="H105" s="71"/>
      <c r="I105" s="105"/>
      <c r="J105" s="75" t="n">
        <f aca="false">SUM(J101:J104)</f>
        <v>0</v>
      </c>
      <c r="K105" s="5"/>
      <c r="L105" s="47"/>
      <c r="M105" s="47"/>
      <c r="N105" s="47"/>
      <c r="O105" s="47"/>
      <c r="P105" s="47"/>
      <c r="Q105" s="47"/>
    </row>
    <row r="106" customFormat="false" ht="16.5" hidden="false" customHeight="true" outlineLevel="0" collapsed="false">
      <c r="A106" s="47"/>
      <c r="B106" s="106"/>
      <c r="C106" s="106"/>
      <c r="D106" s="106"/>
      <c r="E106" s="106"/>
      <c r="F106" s="106"/>
      <c r="G106" s="106"/>
      <c r="H106" s="106"/>
      <c r="I106" s="106"/>
      <c r="J106" s="106"/>
      <c r="K106" s="5"/>
      <c r="L106" s="47"/>
      <c r="M106" s="47"/>
      <c r="N106" s="47"/>
      <c r="O106" s="47"/>
      <c r="P106" s="47"/>
      <c r="Q106" s="47"/>
    </row>
    <row r="107" customFormat="false" ht="16.5" hidden="false" customHeight="true" outlineLevel="0" collapsed="false">
      <c r="A107" s="47"/>
      <c r="B107" s="101"/>
      <c r="C107" s="101"/>
      <c r="D107" s="101"/>
      <c r="E107" s="101"/>
      <c r="F107" s="101"/>
      <c r="G107" s="101"/>
      <c r="H107" s="101"/>
      <c r="I107" s="101"/>
      <c r="J107" s="101"/>
      <c r="K107" s="5"/>
      <c r="L107" s="47"/>
      <c r="M107" s="47"/>
      <c r="N107" s="47"/>
      <c r="O107" s="47"/>
      <c r="P107" s="47"/>
      <c r="Q107" s="47"/>
    </row>
    <row r="108" customFormat="false" ht="14.25" hidden="false" customHeight="true" outlineLevel="0" collapsed="false">
      <c r="A108" s="47"/>
      <c r="B108" s="49" t="s">
        <v>165</v>
      </c>
      <c r="C108" s="49"/>
      <c r="D108" s="49"/>
      <c r="E108" s="49"/>
      <c r="F108" s="49"/>
      <c r="G108" s="49"/>
      <c r="H108" s="49"/>
      <c r="I108" s="49"/>
      <c r="J108" s="49"/>
      <c r="K108" s="68"/>
      <c r="L108" s="47"/>
      <c r="M108" s="47"/>
      <c r="N108" s="47"/>
      <c r="O108" s="47"/>
      <c r="P108" s="47"/>
      <c r="Q108" s="47"/>
    </row>
    <row r="109" customFormat="false" ht="14.25" hidden="false" customHeight="true" outlineLevel="0" collapsed="false">
      <c r="A109" s="47"/>
      <c r="B109" s="71" t="n">
        <v>6</v>
      </c>
      <c r="C109" s="71" t="s">
        <v>166</v>
      </c>
      <c r="D109" s="71"/>
      <c r="E109" s="71"/>
      <c r="F109" s="71"/>
      <c r="G109" s="71"/>
      <c r="H109" s="71"/>
      <c r="I109" s="71" t="s">
        <v>85</v>
      </c>
      <c r="J109" s="71" t="s">
        <v>86</v>
      </c>
      <c r="K109" s="68"/>
      <c r="L109" s="47"/>
      <c r="M109" s="47"/>
      <c r="N109" s="47"/>
      <c r="O109" s="47"/>
      <c r="P109" s="47"/>
      <c r="Q109" s="47"/>
    </row>
    <row r="110" customFormat="false" ht="12.75" hidden="false" customHeight="true" outlineLevel="0" collapsed="false">
      <c r="A110" s="47"/>
      <c r="B110" s="71" t="s">
        <v>59</v>
      </c>
      <c r="C110" s="50" t="s">
        <v>167</v>
      </c>
      <c r="D110" s="50"/>
      <c r="E110" s="50"/>
      <c r="F110" s="50"/>
      <c r="G110" s="50"/>
      <c r="H110" s="50"/>
      <c r="I110" s="81" t="n">
        <v>0</v>
      </c>
      <c r="J110" s="59" t="n">
        <f aca="false">J127*I110</f>
        <v>0</v>
      </c>
      <c r="K110" s="107"/>
      <c r="L110" s="47"/>
      <c r="M110" s="47"/>
      <c r="N110" s="47"/>
      <c r="O110" s="47"/>
      <c r="P110" s="47"/>
      <c r="Q110" s="47"/>
    </row>
    <row r="111" customFormat="false" ht="14.25" hidden="false" customHeight="true" outlineLevel="0" collapsed="false">
      <c r="A111" s="47"/>
      <c r="B111" s="71" t="s">
        <v>61</v>
      </c>
      <c r="C111" s="50" t="s">
        <v>168</v>
      </c>
      <c r="D111" s="50"/>
      <c r="E111" s="50"/>
      <c r="F111" s="50"/>
      <c r="G111" s="50"/>
      <c r="H111" s="50"/>
      <c r="I111" s="81" t="n">
        <v>0</v>
      </c>
      <c r="J111" s="59" t="n">
        <f aca="false">(J127+J110)*I111</f>
        <v>0</v>
      </c>
      <c r="K111" s="107"/>
      <c r="L111" s="47"/>
      <c r="M111" s="47"/>
      <c r="N111" s="47"/>
      <c r="O111" s="47"/>
      <c r="P111" s="47"/>
      <c r="Q111" s="47"/>
    </row>
    <row r="112" customFormat="false" ht="14.25" hidden="false" customHeight="true" outlineLevel="0" collapsed="false">
      <c r="A112" s="47"/>
      <c r="B112" s="71" t="s">
        <v>64</v>
      </c>
      <c r="C112" s="71" t="s">
        <v>169</v>
      </c>
      <c r="D112" s="71"/>
      <c r="E112" s="71"/>
      <c r="F112" s="71"/>
      <c r="G112" s="71"/>
      <c r="H112" s="71"/>
      <c r="I112" s="73"/>
      <c r="J112" s="59"/>
      <c r="K112" s="53"/>
      <c r="L112" s="47"/>
      <c r="M112" s="47"/>
      <c r="N112" s="47"/>
      <c r="O112" s="47"/>
      <c r="P112" s="47"/>
      <c r="Q112" s="47"/>
    </row>
    <row r="113" customFormat="false" ht="14.25" hidden="false" customHeight="true" outlineLevel="0" collapsed="false">
      <c r="A113" s="47"/>
      <c r="B113" s="71" t="s">
        <v>170</v>
      </c>
      <c r="C113" s="50" t="s">
        <v>171</v>
      </c>
      <c r="D113" s="50"/>
      <c r="E113" s="50"/>
      <c r="F113" s="50"/>
      <c r="G113" s="50"/>
      <c r="H113" s="50"/>
      <c r="I113" s="81" t="n">
        <v>0</v>
      </c>
      <c r="J113" s="59" t="n">
        <f aca="false">(($J$127+$J$110+$J$111)/(1-($I$113+$I$114+$I$115))*I113)</f>
        <v>0</v>
      </c>
      <c r="K113" s="107"/>
      <c r="L113" s="47"/>
      <c r="M113" s="47"/>
      <c r="N113" s="47"/>
      <c r="O113" s="47"/>
      <c r="P113" s="47"/>
      <c r="Q113" s="47"/>
    </row>
    <row r="114" customFormat="false" ht="14.25" hidden="false" customHeight="true" outlineLevel="0" collapsed="false">
      <c r="A114" s="47"/>
      <c r="B114" s="71" t="s">
        <v>172</v>
      </c>
      <c r="C114" s="50" t="s">
        <v>173</v>
      </c>
      <c r="D114" s="50"/>
      <c r="E114" s="50"/>
      <c r="F114" s="50"/>
      <c r="G114" s="50"/>
      <c r="H114" s="50"/>
      <c r="I114" s="81" t="n">
        <v>0</v>
      </c>
      <c r="J114" s="59" t="n">
        <f aca="false">(($J$127+$J$110+$J$111)/(1-($I$113+$I$114+$I$115))*I114)</f>
        <v>0</v>
      </c>
      <c r="K114" s="68"/>
      <c r="L114" s="47"/>
      <c r="M114" s="47"/>
      <c r="N114" s="47"/>
      <c r="O114" s="47"/>
      <c r="P114" s="47"/>
      <c r="Q114" s="47"/>
    </row>
    <row r="115" customFormat="false" ht="14.25" hidden="false" customHeight="true" outlineLevel="0" collapsed="false">
      <c r="A115" s="47"/>
      <c r="B115" s="71" t="s">
        <v>174</v>
      </c>
      <c r="C115" s="50" t="s">
        <v>175</v>
      </c>
      <c r="D115" s="50"/>
      <c r="E115" s="50"/>
      <c r="F115" s="50"/>
      <c r="G115" s="50"/>
      <c r="H115" s="50"/>
      <c r="I115" s="73" t="n">
        <v>0.03</v>
      </c>
      <c r="J115" s="59" t="n">
        <f aca="false">(($J$127+$J$110+$J$111)/(1-($I$113+$I$114+$I$115))*I115)</f>
        <v>178.969485592967</v>
      </c>
      <c r="K115" s="68"/>
      <c r="L115" s="47"/>
      <c r="M115" s="47"/>
      <c r="N115" s="47"/>
      <c r="O115" s="47"/>
      <c r="P115" s="47"/>
      <c r="Q115" s="47"/>
    </row>
    <row r="116" customFormat="false" ht="14.25" hidden="false" customHeight="true" outlineLevel="0" collapsed="false">
      <c r="A116" s="47"/>
      <c r="B116" s="108" t="s">
        <v>66</v>
      </c>
      <c r="C116" s="52" t="s">
        <v>176</v>
      </c>
      <c r="D116" s="52"/>
      <c r="E116" s="52"/>
      <c r="F116" s="52"/>
      <c r="G116" s="52"/>
      <c r="H116" s="52"/>
      <c r="I116" s="109"/>
      <c r="J116" s="65" t="n">
        <v>0</v>
      </c>
      <c r="K116" s="5"/>
      <c r="L116" s="47"/>
      <c r="M116" s="47"/>
      <c r="N116" s="47"/>
      <c r="O116" s="47"/>
      <c r="P116" s="47"/>
      <c r="Q116" s="47"/>
    </row>
    <row r="117" customFormat="false" ht="14.25" hidden="false" customHeight="true" outlineLevel="0" collapsed="false">
      <c r="A117" s="47"/>
      <c r="B117" s="71" t="s">
        <v>177</v>
      </c>
      <c r="C117" s="71"/>
      <c r="D117" s="71"/>
      <c r="E117" s="71"/>
      <c r="F117" s="71"/>
      <c r="G117" s="71"/>
      <c r="H117" s="71"/>
      <c r="I117" s="110" t="n">
        <f aca="false">SUM(I110:I116)</f>
        <v>0.03</v>
      </c>
      <c r="J117" s="75" t="n">
        <f aca="false">(SUM(J110:J116))</f>
        <v>178.969485592967</v>
      </c>
      <c r="K117" s="68"/>
      <c r="L117" s="47"/>
      <c r="M117" s="47"/>
      <c r="N117" s="47"/>
      <c r="O117" s="47"/>
      <c r="P117" s="47"/>
      <c r="Q117" s="47"/>
    </row>
    <row r="118" customFormat="false" ht="14.25" hidden="false" customHeight="true" outlineLevel="0" collapsed="false">
      <c r="A118" s="47"/>
      <c r="B118" s="69"/>
      <c r="C118" s="69"/>
      <c r="D118" s="69"/>
      <c r="E118" s="69"/>
      <c r="F118" s="69"/>
      <c r="G118" s="69"/>
      <c r="H118" s="69"/>
      <c r="I118" s="111"/>
      <c r="J118" s="112"/>
      <c r="K118" s="68"/>
      <c r="L118" s="47"/>
      <c r="M118" s="47"/>
      <c r="N118" s="47"/>
      <c r="O118" s="47"/>
      <c r="P118" s="47"/>
      <c r="Q118" s="47"/>
    </row>
    <row r="119" customFormat="false" ht="14.25" hidden="false" customHeight="true" outlineLevel="0" collapsed="false">
      <c r="A119" s="47"/>
      <c r="B119" s="69"/>
      <c r="C119" s="69"/>
      <c r="D119" s="69"/>
      <c r="E119" s="69"/>
      <c r="F119" s="69"/>
      <c r="G119" s="69"/>
      <c r="H119" s="69"/>
      <c r="I119" s="111"/>
      <c r="J119" s="112"/>
      <c r="K119" s="68"/>
      <c r="L119" s="47"/>
      <c r="M119" s="47"/>
      <c r="N119" s="47"/>
      <c r="O119" s="47"/>
      <c r="P119" s="47"/>
      <c r="Q119" s="47"/>
    </row>
    <row r="120" customFormat="false" ht="14.25" hidden="false" customHeight="true" outlineLevel="0" collapsed="false">
      <c r="A120" s="47"/>
      <c r="B120" s="49" t="s">
        <v>178</v>
      </c>
      <c r="C120" s="49"/>
      <c r="D120" s="49"/>
      <c r="E120" s="49"/>
      <c r="F120" s="49"/>
      <c r="G120" s="49"/>
      <c r="H120" s="49"/>
      <c r="I120" s="49"/>
      <c r="J120" s="49"/>
      <c r="K120" s="5"/>
      <c r="L120" s="47"/>
      <c r="M120" s="47"/>
      <c r="N120" s="47"/>
      <c r="O120" s="47"/>
      <c r="P120" s="47"/>
      <c r="Q120" s="47"/>
    </row>
    <row r="121" customFormat="false" ht="14.25" hidden="false" customHeight="true" outlineLevel="0" collapsed="false">
      <c r="A121" s="47"/>
      <c r="B121" s="71" t="s">
        <v>179</v>
      </c>
      <c r="C121" s="71"/>
      <c r="D121" s="71"/>
      <c r="E121" s="71"/>
      <c r="F121" s="71"/>
      <c r="G121" s="71"/>
      <c r="H121" s="71"/>
      <c r="I121" s="71"/>
      <c r="J121" s="71" t="s">
        <v>86</v>
      </c>
      <c r="K121" s="5"/>
      <c r="L121" s="47"/>
      <c r="M121" s="47"/>
      <c r="N121" s="47"/>
      <c r="O121" s="47"/>
      <c r="P121" s="47"/>
      <c r="Q121" s="47"/>
    </row>
    <row r="122" customFormat="false" ht="14.25" hidden="false" customHeight="true" outlineLevel="0" collapsed="false">
      <c r="A122" s="47"/>
      <c r="B122" s="50" t="s">
        <v>59</v>
      </c>
      <c r="C122" s="50" t="str">
        <f aca="false">B21</f>
        <v>MÓDULO 1 - COMPOSIÇÃO DA REMUNERAÇÃO</v>
      </c>
      <c r="D122" s="50"/>
      <c r="E122" s="50"/>
      <c r="F122" s="50"/>
      <c r="G122" s="50"/>
      <c r="H122" s="50"/>
      <c r="I122" s="50"/>
      <c r="J122" s="59" t="n">
        <f aca="false">J26</f>
        <v>2905.28977156364</v>
      </c>
      <c r="K122" s="68"/>
      <c r="L122" s="47"/>
      <c r="M122" s="47"/>
      <c r="N122" s="47"/>
      <c r="O122" s="47"/>
      <c r="P122" s="47"/>
      <c r="Q122" s="47"/>
    </row>
    <row r="123" customFormat="false" ht="12.75" hidden="false" customHeight="true" outlineLevel="0" collapsed="false">
      <c r="A123" s="47"/>
      <c r="B123" s="50" t="s">
        <v>61</v>
      </c>
      <c r="C123" s="50" t="str">
        <f aca="false">B29</f>
        <v>MÓDULO 2 – ENCARGOS E BENEFÍCIOS ANUAIS, MENSAIS E DIÁRIOS</v>
      </c>
      <c r="D123" s="50"/>
      <c r="E123" s="50"/>
      <c r="F123" s="50"/>
      <c r="G123" s="50"/>
      <c r="H123" s="50"/>
      <c r="I123" s="50"/>
      <c r="J123" s="59" t="n">
        <f aca="false">J62</f>
        <v>2274.48749835698</v>
      </c>
      <c r="K123" s="5"/>
      <c r="L123" s="47"/>
      <c r="M123" s="47"/>
      <c r="N123" s="47"/>
      <c r="O123" s="47"/>
      <c r="P123" s="47"/>
      <c r="Q123" s="47"/>
    </row>
    <row r="124" customFormat="false" ht="14.25" hidden="false" customHeight="true" outlineLevel="0" collapsed="false">
      <c r="A124" s="47"/>
      <c r="B124" s="50" t="s">
        <v>64</v>
      </c>
      <c r="C124" s="50" t="str">
        <f aca="false">B65</f>
        <v>MÓDULO 3 – PROVISÃO PARA RESCISÃO</v>
      </c>
      <c r="D124" s="50"/>
      <c r="E124" s="50"/>
      <c r="F124" s="50"/>
      <c r="G124" s="50"/>
      <c r="H124" s="50"/>
      <c r="I124" s="50"/>
      <c r="J124" s="59" t="n">
        <f aca="false">J73</f>
        <v>181.62903221892</v>
      </c>
      <c r="K124" s="5"/>
      <c r="L124" s="47"/>
      <c r="M124" s="47"/>
      <c r="N124" s="47"/>
      <c r="O124" s="47"/>
      <c r="P124" s="47"/>
      <c r="Q124" s="47"/>
    </row>
    <row r="125" customFormat="false" ht="14.25" hidden="false" customHeight="true" outlineLevel="0" collapsed="false">
      <c r="A125" s="47"/>
      <c r="B125" s="50" t="s">
        <v>66</v>
      </c>
      <c r="C125" s="50" t="str">
        <f aca="false">B76</f>
        <v>MÓDULO 4 – CUSTO DE REPOSIÇÃO DO PROFISSIONAL AUSENTE</v>
      </c>
      <c r="D125" s="50"/>
      <c r="E125" s="50"/>
      <c r="F125" s="50"/>
      <c r="G125" s="50"/>
      <c r="H125" s="50"/>
      <c r="I125" s="50"/>
      <c r="J125" s="59" t="n">
        <f aca="false">J96</f>
        <v>425.273732033053</v>
      </c>
      <c r="K125" s="5"/>
      <c r="L125" s="47"/>
      <c r="M125" s="47"/>
      <c r="N125" s="47"/>
      <c r="O125" s="47"/>
      <c r="P125" s="47"/>
      <c r="Q125" s="47"/>
    </row>
    <row r="126" customFormat="false" ht="14.25" hidden="false" customHeight="true" outlineLevel="0" collapsed="false">
      <c r="A126" s="47"/>
      <c r="B126" s="50" t="s">
        <v>103</v>
      </c>
      <c r="C126" s="50" t="str">
        <f aca="false">B99</f>
        <v>MÓDULO 5 – INSUMOS DIVERSOS</v>
      </c>
      <c r="D126" s="50"/>
      <c r="E126" s="50"/>
      <c r="F126" s="50"/>
      <c r="G126" s="50"/>
      <c r="H126" s="50"/>
      <c r="I126" s="50"/>
      <c r="J126" s="59" t="n">
        <f aca="false">J105</f>
        <v>0</v>
      </c>
      <c r="K126" s="5"/>
      <c r="L126" s="47"/>
      <c r="M126" s="47"/>
      <c r="N126" s="47"/>
      <c r="O126" s="47"/>
      <c r="P126" s="47"/>
      <c r="Q126" s="47"/>
    </row>
    <row r="127" customFormat="false" ht="14.25" hidden="false" customHeight="true" outlineLevel="0" collapsed="false">
      <c r="A127" s="47"/>
      <c r="B127" s="71"/>
      <c r="C127" s="71" t="s">
        <v>180</v>
      </c>
      <c r="D127" s="71"/>
      <c r="E127" s="71"/>
      <c r="F127" s="71"/>
      <c r="G127" s="71"/>
      <c r="H127" s="71"/>
      <c r="I127" s="71"/>
      <c r="J127" s="75" t="n">
        <f aca="false">(SUM(J122:J126))</f>
        <v>5786.68003417259</v>
      </c>
      <c r="K127" s="5"/>
      <c r="L127" s="47"/>
      <c r="M127" s="47"/>
      <c r="N127" s="47"/>
      <c r="O127" s="47"/>
      <c r="P127" s="47"/>
      <c r="Q127" s="47"/>
    </row>
    <row r="128" customFormat="false" ht="12.75" hidden="false" customHeight="true" outlineLevel="0" collapsed="false">
      <c r="A128" s="47"/>
      <c r="B128" s="50" t="s">
        <v>105</v>
      </c>
      <c r="C128" s="50" t="str">
        <f aca="false">B108</f>
        <v>MÓDULO 6 – CUSTOS INDIRETOS, TRIBUTOS E LUCRO</v>
      </c>
      <c r="D128" s="50"/>
      <c r="E128" s="50"/>
      <c r="F128" s="50"/>
      <c r="G128" s="50"/>
      <c r="H128" s="50"/>
      <c r="I128" s="50"/>
      <c r="J128" s="59" t="n">
        <f aca="false">J117</f>
        <v>178.969485592967</v>
      </c>
      <c r="K128" s="5"/>
      <c r="L128" s="47"/>
      <c r="M128" s="47"/>
      <c r="N128" s="47"/>
      <c r="O128" s="47"/>
      <c r="P128" s="47"/>
      <c r="Q128" s="47"/>
    </row>
    <row r="129" customFormat="false" ht="14.25" hidden="false" customHeight="true" outlineLevel="0" collapsed="false">
      <c r="A129" s="47"/>
      <c r="B129" s="71" t="s">
        <v>181</v>
      </c>
      <c r="C129" s="71"/>
      <c r="D129" s="71"/>
      <c r="E129" s="71"/>
      <c r="F129" s="71"/>
      <c r="G129" s="71"/>
      <c r="H129" s="71"/>
      <c r="I129" s="71"/>
      <c r="J129" s="75" t="n">
        <f aca="false">(SUM(J127:J128))</f>
        <v>5965.64951976556</v>
      </c>
      <c r="K129" s="5"/>
      <c r="L129" s="47"/>
      <c r="M129" s="47"/>
      <c r="N129" s="47"/>
      <c r="O129" s="47"/>
      <c r="P129" s="47"/>
      <c r="Q129" s="47"/>
    </row>
    <row r="130" customFormat="false" ht="14.25" hidden="false" customHeight="true" outlineLevel="0" collapsed="false">
      <c r="A130" s="47"/>
      <c r="B130" s="71"/>
      <c r="C130" s="113" t="s">
        <v>182</v>
      </c>
      <c r="D130" s="113"/>
      <c r="E130" s="113"/>
      <c r="F130" s="113"/>
      <c r="G130" s="113"/>
      <c r="H130" s="113"/>
      <c r="I130" s="71" t="n">
        <v>2</v>
      </c>
      <c r="J130" s="75" t="n">
        <f aca="false">J129*I130</f>
        <v>11931.2990395311</v>
      </c>
      <c r="K130" s="5"/>
      <c r="L130" s="47"/>
      <c r="M130" s="47"/>
      <c r="N130" s="47"/>
      <c r="O130" s="47"/>
      <c r="P130" s="47"/>
      <c r="Q130" s="47"/>
    </row>
    <row r="131" customFormat="false" ht="14.25" hidden="false" customHeight="true" outlineLevel="0" collapsed="false">
      <c r="A131" s="47"/>
      <c r="B131" s="53"/>
      <c r="C131" s="53"/>
      <c r="D131" s="53"/>
      <c r="E131" s="53"/>
      <c r="F131" s="53"/>
      <c r="G131" s="53"/>
      <c r="H131" s="53"/>
      <c r="I131" s="53"/>
      <c r="J131" s="114" t="s">
        <v>183</v>
      </c>
      <c r="K131" s="68"/>
      <c r="L131" s="47"/>
      <c r="M131" s="47"/>
      <c r="N131" s="47"/>
      <c r="O131" s="47"/>
      <c r="P131" s="47"/>
      <c r="Q131" s="47"/>
    </row>
    <row r="132" customFormat="false" ht="12.75" hidden="false" customHeight="true" outlineLevel="0" collapsed="false">
      <c r="A132" s="47"/>
      <c r="B132" s="53"/>
      <c r="C132" s="53"/>
      <c r="D132" s="53"/>
      <c r="E132" s="53"/>
      <c r="F132" s="53"/>
      <c r="G132" s="53"/>
      <c r="H132" s="53"/>
      <c r="I132" s="69"/>
      <c r="J132" s="70" t="n">
        <f aca="false">J129/J26</f>
        <v>2.05337504649487</v>
      </c>
      <c r="K132" s="68"/>
      <c r="L132" s="47"/>
      <c r="M132" s="47"/>
      <c r="N132" s="47"/>
      <c r="O132" s="47"/>
      <c r="P132" s="47"/>
      <c r="Q132" s="47"/>
    </row>
    <row r="133" customFormat="false" ht="51" hidden="false" customHeight="true" outlineLevel="0" collapsed="false">
      <c r="A133" s="47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47"/>
      <c r="M133" s="47"/>
      <c r="N133" s="47"/>
      <c r="O133" s="47"/>
      <c r="P133" s="47"/>
      <c r="Q133" s="47"/>
    </row>
    <row r="134" customFormat="false" ht="12.75" hidden="false" customHeight="true" outlineLevel="0" collapsed="false">
      <c r="A134" s="47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47"/>
      <c r="M134" s="47"/>
      <c r="N134" s="47"/>
      <c r="O134" s="47"/>
      <c r="P134" s="47"/>
      <c r="Q134" s="47"/>
    </row>
    <row r="135" customFormat="false" ht="14.25" hidden="false" customHeight="true" outlineLevel="0" collapsed="false">
      <c r="A135" s="47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47"/>
      <c r="M135" s="47"/>
      <c r="N135" s="47"/>
      <c r="O135" s="47"/>
      <c r="P135" s="47"/>
      <c r="Q135" s="47"/>
    </row>
    <row r="136" customFormat="false" ht="14.25" hidden="false" customHeight="true" outlineLevel="0" collapsed="false">
      <c r="A136" s="47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47"/>
      <c r="M136" s="47"/>
      <c r="N136" s="47"/>
      <c r="O136" s="47"/>
      <c r="P136" s="47"/>
      <c r="Q136" s="47"/>
    </row>
    <row r="137" customFormat="false" ht="14.25" hidden="false" customHeight="true" outlineLevel="0" collapsed="false">
      <c r="A137" s="47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47"/>
      <c r="M137" s="47"/>
      <c r="N137" s="47"/>
      <c r="O137" s="47"/>
      <c r="P137" s="47"/>
      <c r="Q137" s="47"/>
    </row>
    <row r="138" customFormat="false" ht="14.25" hidden="false" customHeight="true" outlineLevel="0" collapsed="false">
      <c r="A138" s="47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47"/>
      <c r="M138" s="47"/>
      <c r="N138" s="47"/>
      <c r="O138" s="47"/>
      <c r="P138" s="47"/>
      <c r="Q138" s="47"/>
    </row>
    <row r="139" customFormat="false" ht="14.25" hidden="false" customHeight="true" outlineLevel="0" collapsed="false">
      <c r="A139" s="47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47"/>
      <c r="M139" s="47"/>
      <c r="N139" s="47"/>
      <c r="O139" s="47"/>
      <c r="P139" s="47"/>
      <c r="Q139" s="47"/>
    </row>
    <row r="140" customFormat="false" ht="14.25" hidden="false" customHeight="true" outlineLevel="0" collapsed="false">
      <c r="A140" s="47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47"/>
      <c r="M140" s="47"/>
      <c r="N140" s="47"/>
      <c r="O140" s="47"/>
      <c r="P140" s="47"/>
      <c r="Q140" s="47"/>
    </row>
    <row r="141" customFormat="false" ht="14.25" hidden="false" customHeight="true" outlineLevel="0" collapsed="false">
      <c r="A141" s="47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47"/>
      <c r="M141" s="47"/>
      <c r="N141" s="47"/>
      <c r="O141" s="47"/>
      <c r="P141" s="47"/>
      <c r="Q141" s="47"/>
    </row>
    <row r="142" customFormat="false" ht="14.25" hidden="false" customHeight="true" outlineLevel="0" collapsed="false">
      <c r="A142" s="47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47"/>
      <c r="M142" s="47"/>
      <c r="N142" s="47"/>
      <c r="O142" s="47"/>
      <c r="P142" s="47"/>
      <c r="Q142" s="47"/>
    </row>
    <row r="143" customFormat="false" ht="14.25" hidden="false" customHeight="true" outlineLevel="0" collapsed="false">
      <c r="A143" s="47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47"/>
      <c r="M143" s="47"/>
      <c r="N143" s="47"/>
      <c r="O143" s="47"/>
      <c r="P143" s="47"/>
      <c r="Q143" s="47"/>
    </row>
    <row r="144" customFormat="false" ht="14.25" hidden="false" customHeight="true" outlineLevel="0" collapsed="false">
      <c r="A144" s="47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47"/>
      <c r="M144" s="47"/>
      <c r="N144" s="47"/>
      <c r="O144" s="47"/>
      <c r="P144" s="47"/>
      <c r="Q144" s="47"/>
    </row>
    <row r="145" customFormat="false" ht="14.25" hidden="false" customHeight="true" outlineLevel="0" collapsed="false">
      <c r="A145" s="47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47"/>
      <c r="M145" s="47"/>
      <c r="N145" s="47"/>
      <c r="O145" s="47"/>
      <c r="P145" s="47"/>
      <c r="Q145" s="47"/>
    </row>
    <row r="146" customFormat="false" ht="14.25" hidden="false" customHeight="true" outlineLevel="0" collapsed="false">
      <c r="A146" s="47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47"/>
      <c r="M146" s="47"/>
      <c r="N146" s="47"/>
      <c r="O146" s="47"/>
      <c r="P146" s="47"/>
      <c r="Q146" s="47"/>
    </row>
    <row r="147" customFormat="false" ht="14.25" hidden="false" customHeight="true" outlineLevel="0" collapsed="false">
      <c r="A147" s="47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47"/>
      <c r="M147" s="47"/>
      <c r="N147" s="47"/>
      <c r="O147" s="47"/>
      <c r="P147" s="47"/>
      <c r="Q147" s="47"/>
    </row>
    <row r="148" customFormat="false" ht="14.25" hidden="false" customHeight="true" outlineLevel="0" collapsed="false">
      <c r="A148" s="47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47"/>
      <c r="M148" s="47"/>
      <c r="N148" s="47"/>
      <c r="O148" s="47"/>
      <c r="P148" s="47"/>
      <c r="Q148" s="47"/>
    </row>
    <row r="149" customFormat="false" ht="14.25" hidden="false" customHeight="true" outlineLevel="0" collapsed="false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customFormat="false" ht="14.25" hidden="false" customHeight="true" outlineLevel="0" collapsed="false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customFormat="false" ht="14.25" hidden="false" customHeight="true" outlineLevel="0" collapsed="false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customFormat="false" ht="14.25" hidden="false" customHeight="true" outlineLevel="0" collapsed="false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customFormat="false" ht="14.25" hidden="false" customHeight="true" outlineLevel="0" collapsed="false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customFormat="false" ht="14.25" hidden="false" customHeight="true" outlineLevel="0" collapsed="false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customFormat="false" ht="14.25" hidden="false" customHeight="true" outlineLevel="0" collapsed="false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customFormat="false" ht="14.25" hidden="false" customHeight="true" outlineLevel="0" collapsed="false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customFormat="false" ht="14.25" hidden="false" customHeight="true" outlineLevel="0" collapsed="false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customFormat="false" ht="14.25" hidden="false" customHeight="true" outlineLevel="0" collapsed="false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customFormat="false" ht="14.25" hidden="false" customHeight="true" outlineLevel="0" collapsed="false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customFormat="false" ht="14.25" hidden="false" customHeight="true" outlineLevel="0" collapsed="false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customFormat="false" ht="14.25" hidden="false" customHeight="true" outlineLevel="0" collapsed="false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customFormat="false" ht="14.25" hidden="false" customHeight="true" outlineLevel="0" collapsed="false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customFormat="false" ht="14.25" hidden="false" customHeight="true" outlineLevel="0" collapsed="false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customFormat="false" ht="14.25" hidden="false" customHeight="true" outlineLevel="0" collapsed="false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customFormat="false" ht="14.25" hidden="false" customHeight="true" outlineLevel="0" collapsed="false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customFormat="false" ht="14.25" hidden="false" customHeight="true" outlineLevel="0" collapsed="false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customFormat="false" ht="14.25" hidden="false" customHeight="true" outlineLevel="0" collapsed="false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customFormat="false" ht="14.25" hidden="false" customHeight="true" outlineLevel="0" collapsed="false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customFormat="false" ht="14.25" hidden="false" customHeight="true" outlineLevel="0" collapsed="false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customFormat="false" ht="14.25" hidden="false" customHeight="true" outlineLevel="0" collapsed="false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customFormat="false" ht="14.25" hidden="false" customHeight="true" outlineLevel="0" collapsed="false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customFormat="false" ht="14.25" hidden="false" customHeight="true" outlineLevel="0" collapsed="false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customFormat="false" ht="14.25" hidden="false" customHeight="true" outlineLevel="0" collapsed="false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customFormat="false" ht="14.25" hidden="false" customHeight="true" outlineLevel="0" collapsed="false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customFormat="false" ht="14.25" hidden="false" customHeight="true" outlineLevel="0" collapsed="false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customFormat="false" ht="14.25" hidden="false" customHeight="true" outlineLevel="0" collapsed="false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customFormat="false" ht="14.25" hidden="false" customHeight="true" outlineLevel="0" collapsed="false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customFormat="false" ht="14.25" hidden="false" customHeight="true" outlineLevel="0" collapsed="false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customFormat="false" ht="14.25" hidden="false" customHeight="true" outlineLevel="0" collapsed="false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customFormat="false" ht="14.25" hidden="false" customHeight="true" outlineLevel="0" collapsed="false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customFormat="false" ht="14.25" hidden="false" customHeight="true" outlineLevel="0" collapsed="false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customFormat="false" ht="14.25" hidden="false" customHeight="true" outlineLevel="0" collapsed="false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customFormat="false" ht="14.25" hidden="false" customHeight="true" outlineLevel="0" collapsed="false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customFormat="false" ht="14.25" hidden="false" customHeight="true" outlineLevel="0" collapsed="false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customFormat="false" ht="14.25" hidden="false" customHeight="true" outlineLevel="0" collapsed="false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customFormat="false" ht="14.25" hidden="false" customHeight="true" outlineLevel="0" collapsed="false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customFormat="false" ht="14.25" hidden="false" customHeight="true" outlineLevel="0" collapsed="false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customFormat="false" ht="14.25" hidden="false" customHeight="true" outlineLevel="0" collapsed="false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customFormat="false" ht="14.25" hidden="false" customHeight="true" outlineLevel="0" collapsed="false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customFormat="false" ht="14.25" hidden="false" customHeight="true" outlineLevel="0" collapsed="false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customFormat="false" ht="14.25" hidden="false" customHeight="true" outlineLevel="0" collapsed="false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customFormat="false" ht="14.25" hidden="false" customHeight="true" outlineLevel="0" collapsed="false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customFormat="false" ht="14.25" hidden="false" customHeight="true" outlineLevel="0" collapsed="false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customFormat="false" ht="14.25" hidden="false" customHeight="true" outlineLevel="0" collapsed="false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customFormat="false" ht="14.25" hidden="false" customHeight="true" outlineLevel="0" collapsed="false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customFormat="false" ht="14.25" hidden="false" customHeight="true" outlineLevel="0" collapsed="false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customFormat="false" ht="14.25" hidden="false" customHeight="true" outlineLevel="0" collapsed="false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customFormat="false" ht="14.25" hidden="false" customHeight="true" outlineLevel="0" collapsed="false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customFormat="false" ht="14.25" hidden="false" customHeight="true" outlineLevel="0" collapsed="false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customFormat="false" ht="14.25" hidden="false" customHeight="true" outlineLevel="0" collapsed="false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customFormat="false" ht="14.25" hidden="false" customHeight="true" outlineLevel="0" collapsed="false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customFormat="false" ht="14.25" hidden="false" customHeight="true" outlineLevel="0" collapsed="false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customFormat="false" ht="14.25" hidden="false" customHeight="true" outlineLevel="0" collapsed="false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customFormat="false" ht="14.25" hidden="false" customHeight="true" outlineLevel="0" collapsed="false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customFormat="false" ht="14.25" hidden="false" customHeight="true" outlineLevel="0" collapsed="false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customFormat="false" ht="14.25" hidden="false" customHeight="true" outlineLevel="0" collapsed="false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customFormat="false" ht="14.25" hidden="false" customHeight="true" outlineLevel="0" collapsed="false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customFormat="false" ht="14.25" hidden="false" customHeight="true" outlineLevel="0" collapsed="false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customFormat="false" ht="14.25" hidden="false" customHeight="true" outlineLevel="0" collapsed="false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customFormat="false" ht="14.25" hidden="false" customHeight="true" outlineLevel="0" collapsed="false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customFormat="false" ht="14.25" hidden="false" customHeight="true" outlineLevel="0" collapsed="false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customFormat="false" ht="14.25" hidden="false" customHeight="true" outlineLevel="0" collapsed="false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customFormat="false" ht="14.25" hidden="false" customHeight="true" outlineLevel="0" collapsed="false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customFormat="false" ht="14.25" hidden="false" customHeight="true" outlineLevel="0" collapsed="false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customFormat="false" ht="14.25" hidden="false" customHeight="true" outlineLevel="0" collapsed="false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customFormat="false" ht="14.25" hidden="false" customHeight="true" outlineLevel="0" collapsed="false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customFormat="false" ht="14.25" hidden="false" customHeight="true" outlineLevel="0" collapsed="false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customFormat="false" ht="14.25" hidden="false" customHeight="true" outlineLevel="0" collapsed="false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customFormat="false" ht="14.25" hidden="false" customHeight="true" outlineLevel="0" collapsed="false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customFormat="false" ht="14.25" hidden="false" customHeight="true" outlineLevel="0" collapsed="false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customFormat="false" ht="14.25" hidden="false" customHeight="true" outlineLevel="0" collapsed="false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customFormat="false" ht="14.25" hidden="false" customHeight="true" outlineLevel="0" collapsed="false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customFormat="false" ht="14.25" hidden="false" customHeight="true" outlineLevel="0" collapsed="false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customFormat="false" ht="14.25" hidden="false" customHeight="true" outlineLevel="0" collapsed="false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customFormat="false" ht="14.25" hidden="false" customHeight="true" outlineLevel="0" collapsed="false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customFormat="false" ht="14.25" hidden="false" customHeight="true" outlineLevel="0" collapsed="false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customFormat="false" ht="14.25" hidden="false" customHeight="true" outlineLevel="0" collapsed="false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customFormat="false" ht="14.25" hidden="false" customHeight="true" outlineLevel="0" collapsed="false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customFormat="false" ht="14.25" hidden="false" customHeight="true" outlineLevel="0" collapsed="false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customFormat="false" ht="14.25" hidden="false" customHeight="true" outlineLevel="0" collapsed="false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customFormat="false" ht="14.25" hidden="false" customHeight="true" outlineLevel="0" collapsed="false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customFormat="false" ht="14.25" hidden="false" customHeight="true" outlineLevel="0" collapsed="false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customFormat="false" ht="14.25" hidden="false" customHeight="true" outlineLevel="0" collapsed="false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customFormat="false" ht="14.25" hidden="false" customHeight="true" outlineLevel="0" collapsed="false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customFormat="false" ht="14.25" hidden="false" customHeight="true" outlineLevel="0" collapsed="false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customFormat="false" ht="14.25" hidden="false" customHeight="true" outlineLevel="0" collapsed="false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customFormat="false" ht="14.25" hidden="false" customHeight="true" outlineLevel="0" collapsed="false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customFormat="false" ht="14.25" hidden="false" customHeight="true" outlineLevel="0" collapsed="false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customFormat="false" ht="14.25" hidden="false" customHeight="true" outlineLevel="0" collapsed="false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customFormat="false" ht="14.25" hidden="false" customHeight="true" outlineLevel="0" collapsed="false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customFormat="false" ht="14.25" hidden="false" customHeight="true" outlineLevel="0" collapsed="false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customFormat="false" ht="14.25" hidden="false" customHeight="true" outlineLevel="0" collapsed="false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customFormat="false" ht="14.25" hidden="false" customHeight="true" outlineLevel="0" collapsed="false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customFormat="false" ht="14.25" hidden="false" customHeight="true" outlineLevel="0" collapsed="false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customFormat="false" ht="14.25" hidden="false" customHeight="true" outlineLevel="0" collapsed="false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customFormat="false" ht="14.25" hidden="false" customHeight="true" outlineLevel="0" collapsed="false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customFormat="false" ht="14.25" hidden="false" customHeight="true" outlineLevel="0" collapsed="false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customFormat="false" ht="14.25" hidden="false" customHeight="true" outlineLevel="0" collapsed="false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customFormat="false" ht="14.25" hidden="false" customHeight="true" outlineLevel="0" collapsed="false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customFormat="false" ht="14.25" hidden="false" customHeight="true" outlineLevel="0" collapsed="false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customFormat="false" ht="14.25" hidden="false" customHeight="true" outlineLevel="0" collapsed="false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customFormat="false" ht="14.25" hidden="false" customHeight="true" outlineLevel="0" collapsed="false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customFormat="false" ht="14.25" hidden="false" customHeight="true" outlineLevel="0" collapsed="false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customFormat="false" ht="14.25" hidden="false" customHeight="true" outlineLevel="0" collapsed="false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customFormat="false" ht="14.25" hidden="false" customHeight="true" outlineLevel="0" collapsed="false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customFormat="false" ht="14.25" hidden="false" customHeight="true" outlineLevel="0" collapsed="false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customFormat="false" ht="14.25" hidden="false" customHeight="true" outlineLevel="0" collapsed="false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customFormat="false" ht="14.25" hidden="false" customHeight="true" outlineLevel="0" collapsed="false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customFormat="false" ht="14.25" hidden="false" customHeight="true" outlineLevel="0" collapsed="false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customFormat="false" ht="14.25" hidden="false" customHeight="true" outlineLevel="0" collapsed="false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customFormat="false" ht="14.25" hidden="false" customHeight="true" outlineLevel="0" collapsed="false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customFormat="false" ht="14.25" hidden="false" customHeight="true" outlineLevel="0" collapsed="false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customFormat="false" ht="14.25" hidden="false" customHeight="true" outlineLevel="0" collapsed="false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customFormat="false" ht="14.25" hidden="false" customHeight="true" outlineLevel="0" collapsed="false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customFormat="false" ht="14.25" hidden="false" customHeight="true" outlineLevel="0" collapsed="false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customFormat="false" ht="14.25" hidden="false" customHeight="true" outlineLevel="0" collapsed="false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customFormat="false" ht="14.25" hidden="false" customHeight="true" outlineLevel="0" collapsed="false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customFormat="false" ht="14.25" hidden="false" customHeight="true" outlineLevel="0" collapsed="false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customFormat="false" ht="14.25" hidden="false" customHeight="true" outlineLevel="0" collapsed="false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customFormat="false" ht="14.25" hidden="false" customHeight="true" outlineLevel="0" collapsed="false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customFormat="false" ht="14.25" hidden="false" customHeight="true" outlineLevel="0" collapsed="false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customFormat="false" ht="14.25" hidden="false" customHeight="true" outlineLevel="0" collapsed="false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customFormat="false" ht="14.25" hidden="false" customHeight="true" outlineLevel="0" collapsed="false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customFormat="false" ht="14.25" hidden="false" customHeight="true" outlineLevel="0" collapsed="false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customFormat="false" ht="14.25" hidden="false" customHeight="true" outlineLevel="0" collapsed="false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customFormat="false" ht="14.25" hidden="false" customHeight="true" outlineLevel="0" collapsed="false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customFormat="false" ht="14.25" hidden="false" customHeight="true" outlineLevel="0" collapsed="false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customFormat="false" ht="14.25" hidden="false" customHeight="true" outlineLevel="0" collapsed="false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customFormat="false" ht="14.25" hidden="false" customHeight="true" outlineLevel="0" collapsed="false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customFormat="false" ht="14.25" hidden="false" customHeight="true" outlineLevel="0" collapsed="false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customFormat="false" ht="14.25" hidden="false" customHeight="true" outlineLevel="0" collapsed="false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customFormat="false" ht="14.25" hidden="false" customHeight="true" outlineLevel="0" collapsed="false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customFormat="false" ht="14.25" hidden="false" customHeight="true" outlineLevel="0" collapsed="false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customFormat="false" ht="14.25" hidden="false" customHeight="true" outlineLevel="0" collapsed="false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customFormat="false" ht="14.25" hidden="false" customHeight="true" outlineLevel="0" collapsed="false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customFormat="false" ht="14.25" hidden="false" customHeight="true" outlineLevel="0" collapsed="false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customFormat="false" ht="14.25" hidden="false" customHeight="true" outlineLevel="0" collapsed="false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customFormat="false" ht="14.25" hidden="false" customHeight="true" outlineLevel="0" collapsed="false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customFormat="false" ht="14.25" hidden="false" customHeight="true" outlineLevel="0" collapsed="false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customFormat="false" ht="14.25" hidden="false" customHeight="true" outlineLevel="0" collapsed="false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customFormat="false" ht="14.25" hidden="false" customHeight="true" outlineLevel="0" collapsed="false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customFormat="false" ht="14.25" hidden="false" customHeight="true" outlineLevel="0" collapsed="false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customFormat="false" ht="14.25" hidden="false" customHeight="true" outlineLevel="0" collapsed="false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customFormat="false" ht="14.25" hidden="false" customHeight="true" outlineLevel="0" collapsed="false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customFormat="false" ht="14.25" hidden="false" customHeight="true" outlineLevel="0" collapsed="false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customFormat="false" ht="14.25" hidden="false" customHeight="true" outlineLevel="0" collapsed="false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customFormat="false" ht="14.25" hidden="false" customHeight="true" outlineLevel="0" collapsed="false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customFormat="false" ht="14.25" hidden="false" customHeight="true" outlineLevel="0" collapsed="false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customFormat="false" ht="14.25" hidden="false" customHeight="true" outlineLevel="0" collapsed="false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customFormat="false" ht="14.25" hidden="false" customHeight="true" outlineLevel="0" collapsed="false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customFormat="false" ht="14.25" hidden="false" customHeight="true" outlineLevel="0" collapsed="false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customFormat="false" ht="14.25" hidden="false" customHeight="true" outlineLevel="0" collapsed="false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customFormat="false" ht="14.25" hidden="false" customHeight="true" outlineLevel="0" collapsed="false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customFormat="false" ht="14.25" hidden="false" customHeight="true" outlineLevel="0" collapsed="false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customFormat="false" ht="14.25" hidden="false" customHeight="true" outlineLevel="0" collapsed="false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customFormat="false" ht="14.25" hidden="false" customHeight="true" outlineLevel="0" collapsed="false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customFormat="false" ht="14.25" hidden="false" customHeight="true" outlineLevel="0" collapsed="false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customFormat="false" ht="14.25" hidden="false" customHeight="true" outlineLevel="0" collapsed="false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customFormat="false" ht="14.25" hidden="false" customHeight="true" outlineLevel="0" collapsed="false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customFormat="false" ht="14.25" hidden="false" customHeight="true" outlineLevel="0" collapsed="false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customFormat="false" ht="14.25" hidden="false" customHeight="true" outlineLevel="0" collapsed="false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customFormat="false" ht="14.25" hidden="false" customHeight="true" outlineLevel="0" collapsed="false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customFormat="false" ht="14.25" hidden="false" customHeight="true" outlineLevel="0" collapsed="false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customFormat="false" ht="14.25" hidden="false" customHeight="true" outlineLevel="0" collapsed="false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customFormat="false" ht="14.25" hidden="false" customHeight="true" outlineLevel="0" collapsed="false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customFormat="false" ht="14.25" hidden="false" customHeight="true" outlineLevel="0" collapsed="false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customFormat="false" ht="14.25" hidden="false" customHeight="true" outlineLevel="0" collapsed="false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customFormat="false" ht="14.25" hidden="false" customHeight="true" outlineLevel="0" collapsed="false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customFormat="false" ht="14.25" hidden="false" customHeight="true" outlineLevel="0" collapsed="false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customFormat="false" ht="14.25" hidden="false" customHeight="true" outlineLevel="0" collapsed="false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customFormat="false" ht="14.25" hidden="false" customHeight="true" outlineLevel="0" collapsed="false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customFormat="false" ht="14.25" hidden="false" customHeight="true" outlineLevel="0" collapsed="false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customFormat="false" ht="14.25" hidden="false" customHeight="true" outlineLevel="0" collapsed="false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customFormat="false" ht="14.25" hidden="false" customHeight="true" outlineLevel="0" collapsed="false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customFormat="false" ht="14.25" hidden="false" customHeight="true" outlineLevel="0" collapsed="false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customFormat="false" ht="14.25" hidden="false" customHeight="true" outlineLevel="0" collapsed="false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customFormat="false" ht="14.25" hidden="false" customHeight="true" outlineLevel="0" collapsed="false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customFormat="false" ht="14.25" hidden="false" customHeight="true" outlineLevel="0" collapsed="false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customFormat="false" ht="14.25" hidden="false" customHeight="true" outlineLevel="0" collapsed="false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customFormat="false" ht="14.25" hidden="false" customHeight="true" outlineLevel="0" collapsed="false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customFormat="false" ht="14.25" hidden="false" customHeight="true" outlineLevel="0" collapsed="false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customFormat="false" ht="14.25" hidden="false" customHeight="true" outlineLevel="0" collapsed="false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customFormat="false" ht="12.75" hidden="false" customHeight="true" outlineLevel="0" collapsed="false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customFormat="false" ht="12.75" hidden="false" customHeight="true" outlineLevel="0" collapsed="false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customFormat="false" ht="12.75" hidden="false" customHeight="true" outlineLevel="0" collapsed="false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customFormat="false" ht="12.75" hidden="false" customHeight="true" outlineLevel="0" collapsed="false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customFormat="false" ht="12.75" hidden="false" customHeight="true" outlineLevel="0" collapsed="false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customFormat="false" ht="12.75" hidden="false" customHeight="true" outlineLevel="0" collapsed="false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customFormat="false" ht="12.75" hidden="false" customHeight="true" outlineLevel="0" collapsed="false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customFormat="false" ht="12.75" hidden="false" customHeight="true" outlineLevel="0" collapsed="false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customFormat="false" ht="12.75" hidden="false" customHeight="true" outlineLevel="0" collapsed="false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customFormat="false" ht="12.75" hidden="false" customHeight="true" outlineLevel="0" collapsed="false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customFormat="false" ht="12.75" hidden="false" customHeight="true" outlineLevel="0" collapsed="false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customFormat="false" ht="12.75" hidden="false" customHeight="true" outlineLevel="0" collapsed="false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customFormat="false" ht="12.75" hidden="false" customHeight="true" outlineLevel="0" collapsed="false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customFormat="false" ht="12.75" hidden="false" customHeight="true" outlineLevel="0" collapsed="false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customFormat="false" ht="12.75" hidden="false" customHeight="true" outlineLevel="0" collapsed="false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customFormat="false" ht="12.75" hidden="false" customHeight="true" outlineLevel="0" collapsed="false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customFormat="false" ht="12.75" hidden="false" customHeight="true" outlineLevel="0" collapsed="false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customFormat="false" ht="12.75" hidden="false" customHeight="true" outlineLevel="0" collapsed="false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customFormat="false" ht="12.75" hidden="false" customHeight="true" outlineLevel="0" collapsed="false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customFormat="false" ht="12.75" hidden="false" customHeight="true" outlineLevel="0" collapsed="false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customFormat="false" ht="12.75" hidden="false" customHeight="true" outlineLevel="0" collapsed="false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customFormat="false" ht="12.75" hidden="false" customHeight="true" outlineLevel="0" collapsed="false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customFormat="false" ht="12.75" hidden="false" customHeight="true" outlineLevel="0" collapsed="false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customFormat="false" ht="12.75" hidden="false" customHeight="true" outlineLevel="0" collapsed="false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customFormat="false" ht="12.75" hidden="false" customHeight="true" outlineLevel="0" collapsed="false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customFormat="false" ht="12.75" hidden="false" customHeight="true" outlineLevel="0" collapsed="false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customFormat="false" ht="12.75" hidden="false" customHeight="true" outlineLevel="0" collapsed="false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customFormat="false" ht="12.75" hidden="false" customHeight="true" outlineLevel="0" collapsed="false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customFormat="false" ht="12.75" hidden="false" customHeight="true" outlineLevel="0" collapsed="false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customFormat="false" ht="12.75" hidden="false" customHeight="true" outlineLevel="0" collapsed="false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customFormat="false" ht="12.75" hidden="false" customHeight="true" outlineLevel="0" collapsed="false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customFormat="false" ht="12.75" hidden="false" customHeight="true" outlineLevel="0" collapsed="false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customFormat="false" ht="12.75" hidden="false" customHeight="true" outlineLevel="0" collapsed="false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customFormat="false" ht="12.75" hidden="false" customHeight="true" outlineLevel="0" collapsed="false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customFormat="false" ht="12.75" hidden="false" customHeight="true" outlineLevel="0" collapsed="false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customFormat="false" ht="12.75" hidden="false" customHeight="true" outlineLevel="0" collapsed="false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customFormat="false" ht="12.75" hidden="false" customHeight="true" outlineLevel="0" collapsed="false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customFormat="false" ht="12.75" hidden="false" customHeight="true" outlineLevel="0" collapsed="false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customFormat="false" ht="12.75" hidden="false" customHeight="true" outlineLevel="0" collapsed="false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customFormat="false" ht="12.75" hidden="false" customHeight="true" outlineLevel="0" collapsed="false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customFormat="false" ht="12.75" hidden="false" customHeight="true" outlineLevel="0" collapsed="false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customFormat="false" ht="12.75" hidden="false" customHeight="true" outlineLevel="0" collapsed="false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customFormat="false" ht="12.75" hidden="false" customHeight="true" outlineLevel="0" collapsed="false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customFormat="false" ht="12.75" hidden="false" customHeight="true" outlineLevel="0" collapsed="false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customFormat="false" ht="12.75" hidden="false" customHeight="true" outlineLevel="0" collapsed="false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customFormat="false" ht="12.75" hidden="false" customHeight="true" outlineLevel="0" collapsed="false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customFormat="false" ht="12.75" hidden="false" customHeight="true" outlineLevel="0" collapsed="false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customFormat="false" ht="12.75" hidden="false" customHeight="true" outlineLevel="0" collapsed="false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customFormat="false" ht="12.75" hidden="false" customHeight="true" outlineLevel="0" collapsed="false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customFormat="false" ht="12.75" hidden="false" customHeight="true" outlineLevel="0" collapsed="false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customFormat="false" ht="12.75" hidden="false" customHeight="true" outlineLevel="0" collapsed="false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customFormat="false" ht="12.75" hidden="false" customHeight="true" outlineLevel="0" collapsed="false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customFormat="false" ht="12.75" hidden="false" customHeight="true" outlineLevel="0" collapsed="false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customFormat="false" ht="12.75" hidden="false" customHeight="true" outlineLevel="0" collapsed="false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customFormat="false" ht="12.75" hidden="false" customHeight="true" outlineLevel="0" collapsed="false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customFormat="false" ht="12.75" hidden="false" customHeight="true" outlineLevel="0" collapsed="false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customFormat="false" ht="12.75" hidden="false" customHeight="true" outlineLevel="0" collapsed="false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customFormat="false" ht="12.75" hidden="false" customHeight="true" outlineLevel="0" collapsed="false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customFormat="false" ht="12.75" hidden="false" customHeight="true" outlineLevel="0" collapsed="false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customFormat="false" ht="12.75" hidden="false" customHeight="true" outlineLevel="0" collapsed="false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customFormat="false" ht="12.75" hidden="false" customHeight="true" outlineLevel="0" collapsed="false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customFormat="false" ht="12.75" hidden="false" customHeight="true" outlineLevel="0" collapsed="false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customFormat="false" ht="12.75" hidden="false" customHeight="true" outlineLevel="0" collapsed="false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customFormat="false" ht="12.75" hidden="false" customHeight="true" outlineLevel="0" collapsed="false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customFormat="false" ht="12.75" hidden="false" customHeight="true" outlineLevel="0" collapsed="false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customFormat="false" ht="12.75" hidden="false" customHeight="true" outlineLevel="0" collapsed="false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customFormat="false" ht="12.75" hidden="false" customHeight="true" outlineLevel="0" collapsed="false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customFormat="false" ht="12.75" hidden="false" customHeight="true" outlineLevel="0" collapsed="false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customFormat="false" ht="12.75" hidden="false" customHeight="true" outlineLevel="0" collapsed="false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customFormat="false" ht="12.75" hidden="false" customHeight="true" outlineLevel="0" collapsed="false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customFormat="false" ht="12.75" hidden="false" customHeight="true" outlineLevel="0" collapsed="false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customFormat="false" ht="12.75" hidden="false" customHeight="true" outlineLevel="0" collapsed="false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customFormat="false" ht="12.75" hidden="false" customHeight="true" outlineLevel="0" collapsed="false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customFormat="false" ht="12.75" hidden="false" customHeight="true" outlineLevel="0" collapsed="false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customFormat="false" ht="12.75" hidden="false" customHeight="true" outlineLevel="0" collapsed="false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customFormat="false" ht="12.75" hidden="false" customHeight="true" outlineLevel="0" collapsed="false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customFormat="false" ht="12.75" hidden="false" customHeight="true" outlineLevel="0" collapsed="false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customFormat="false" ht="12.75" hidden="false" customHeight="true" outlineLevel="0" collapsed="false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customFormat="false" ht="12.75" hidden="false" customHeight="true" outlineLevel="0" collapsed="false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customFormat="false" ht="12.75" hidden="false" customHeight="true" outlineLevel="0" collapsed="false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customFormat="false" ht="12.75" hidden="false" customHeight="true" outlineLevel="0" collapsed="false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customFormat="false" ht="12.75" hidden="false" customHeight="true" outlineLevel="0" collapsed="false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customFormat="false" ht="12.75" hidden="false" customHeight="true" outlineLevel="0" collapsed="false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customFormat="false" ht="12.75" hidden="false" customHeight="true" outlineLevel="0" collapsed="false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customFormat="false" ht="12.75" hidden="false" customHeight="true" outlineLevel="0" collapsed="false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customFormat="false" ht="12.75" hidden="false" customHeight="true" outlineLevel="0" collapsed="false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customFormat="false" ht="12.75" hidden="false" customHeight="true" outlineLevel="0" collapsed="false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customFormat="false" ht="12.75" hidden="false" customHeight="true" outlineLevel="0" collapsed="false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customFormat="false" ht="12.75" hidden="false" customHeight="true" outlineLevel="0" collapsed="false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customFormat="false" ht="12.75" hidden="false" customHeight="true" outlineLevel="0" collapsed="false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customFormat="false" ht="12.75" hidden="false" customHeight="true" outlineLevel="0" collapsed="false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customFormat="false" ht="12.75" hidden="false" customHeight="true" outlineLevel="0" collapsed="false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customFormat="false" ht="12.75" hidden="false" customHeight="true" outlineLevel="0" collapsed="false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customFormat="false" ht="12.75" hidden="false" customHeight="true" outlineLevel="0" collapsed="false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customFormat="false" ht="12.75" hidden="false" customHeight="true" outlineLevel="0" collapsed="false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customFormat="false" ht="12.75" hidden="false" customHeight="true" outlineLevel="0" collapsed="false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customFormat="false" ht="12.75" hidden="false" customHeight="true" outlineLevel="0" collapsed="false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customFormat="false" ht="12.75" hidden="false" customHeight="true" outlineLevel="0" collapsed="false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customFormat="false" ht="12.75" hidden="false" customHeight="true" outlineLevel="0" collapsed="false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customFormat="false" ht="12.75" hidden="false" customHeight="true" outlineLevel="0" collapsed="false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customFormat="false" ht="12.75" hidden="false" customHeight="true" outlineLevel="0" collapsed="false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customFormat="false" ht="12.75" hidden="false" customHeight="true" outlineLevel="0" collapsed="false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customFormat="false" ht="12.75" hidden="false" customHeight="true" outlineLevel="0" collapsed="false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customFormat="false" ht="12.75" hidden="false" customHeight="true" outlineLevel="0" collapsed="false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customFormat="false" ht="12.75" hidden="false" customHeight="true" outlineLevel="0" collapsed="false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customFormat="false" ht="12.75" hidden="false" customHeight="true" outlineLevel="0" collapsed="false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customFormat="false" ht="12.75" hidden="false" customHeight="true" outlineLevel="0" collapsed="false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customFormat="false" ht="12.75" hidden="false" customHeight="true" outlineLevel="0" collapsed="false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customFormat="false" ht="12.75" hidden="false" customHeight="true" outlineLevel="0" collapsed="false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customFormat="false" ht="12.75" hidden="false" customHeight="true" outlineLevel="0" collapsed="false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customFormat="false" ht="12.75" hidden="false" customHeight="true" outlineLevel="0" collapsed="false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customFormat="false" ht="12.75" hidden="false" customHeight="true" outlineLevel="0" collapsed="false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customFormat="false" ht="12.75" hidden="false" customHeight="true" outlineLevel="0" collapsed="false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customFormat="false" ht="12.75" hidden="false" customHeight="true" outlineLevel="0" collapsed="false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customFormat="false" ht="12.75" hidden="false" customHeight="true" outlineLevel="0" collapsed="false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customFormat="false" ht="12.75" hidden="false" customHeight="true" outlineLevel="0" collapsed="false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customFormat="false" ht="12.75" hidden="false" customHeight="true" outlineLevel="0" collapsed="false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customFormat="false" ht="12.75" hidden="false" customHeight="true" outlineLevel="0" collapsed="false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customFormat="false" ht="12.75" hidden="false" customHeight="true" outlineLevel="0" collapsed="false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customFormat="false" ht="12.75" hidden="false" customHeight="true" outlineLevel="0" collapsed="false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customFormat="false" ht="12.75" hidden="false" customHeight="true" outlineLevel="0" collapsed="false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customFormat="false" ht="12.75" hidden="false" customHeight="true" outlineLevel="0" collapsed="false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customFormat="false" ht="12.75" hidden="false" customHeight="true" outlineLevel="0" collapsed="false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customFormat="false" ht="12.75" hidden="false" customHeight="true" outlineLevel="0" collapsed="false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customFormat="false" ht="12.75" hidden="false" customHeight="true" outlineLevel="0" collapsed="false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customFormat="false" ht="12.75" hidden="false" customHeight="true" outlineLevel="0" collapsed="false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customFormat="false" ht="12.75" hidden="false" customHeight="true" outlineLevel="0" collapsed="false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customFormat="false" ht="12.75" hidden="false" customHeight="true" outlineLevel="0" collapsed="false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customFormat="false" ht="12.75" hidden="false" customHeight="true" outlineLevel="0" collapsed="false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customFormat="false" ht="12.75" hidden="false" customHeight="true" outlineLevel="0" collapsed="false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customFormat="false" ht="12.75" hidden="false" customHeight="true" outlineLevel="0" collapsed="false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customFormat="false" ht="12.75" hidden="false" customHeight="true" outlineLevel="0" collapsed="false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customFormat="false" ht="12.75" hidden="false" customHeight="true" outlineLevel="0" collapsed="false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customFormat="false" ht="12.75" hidden="false" customHeight="true" outlineLevel="0" collapsed="false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customFormat="false" ht="12.75" hidden="false" customHeight="true" outlineLevel="0" collapsed="false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customFormat="false" ht="12.75" hidden="false" customHeight="true" outlineLevel="0" collapsed="false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customFormat="false" ht="12.75" hidden="false" customHeight="true" outlineLevel="0" collapsed="false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customFormat="false" ht="12.75" hidden="false" customHeight="true" outlineLevel="0" collapsed="false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customFormat="false" ht="12.75" hidden="false" customHeight="true" outlineLevel="0" collapsed="false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customFormat="false" ht="12.75" hidden="false" customHeight="true" outlineLevel="0" collapsed="false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customFormat="false" ht="12.75" hidden="false" customHeight="true" outlineLevel="0" collapsed="false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customFormat="false" ht="12.75" hidden="false" customHeight="true" outlineLevel="0" collapsed="false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customFormat="false" ht="12.75" hidden="false" customHeight="true" outlineLevel="0" collapsed="false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customFormat="false" ht="12.75" hidden="false" customHeight="true" outlineLevel="0" collapsed="false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customFormat="false" ht="12.75" hidden="false" customHeight="true" outlineLevel="0" collapsed="false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customFormat="false" ht="12.75" hidden="false" customHeight="true" outlineLevel="0" collapsed="false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customFormat="false" ht="12.75" hidden="false" customHeight="true" outlineLevel="0" collapsed="false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customFormat="false" ht="12.75" hidden="false" customHeight="true" outlineLevel="0" collapsed="false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customFormat="false" ht="12.75" hidden="false" customHeight="true" outlineLevel="0" collapsed="false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customFormat="false" ht="12.75" hidden="false" customHeight="true" outlineLevel="0" collapsed="false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customFormat="false" ht="12.75" hidden="false" customHeight="true" outlineLevel="0" collapsed="false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customFormat="false" ht="12.75" hidden="false" customHeight="true" outlineLevel="0" collapsed="false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customFormat="false" ht="12.75" hidden="false" customHeight="true" outlineLevel="0" collapsed="false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customFormat="false" ht="12.75" hidden="false" customHeight="true" outlineLevel="0" collapsed="false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customFormat="false" ht="12.75" hidden="false" customHeight="true" outlineLevel="0" collapsed="false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customFormat="false" ht="12.75" hidden="false" customHeight="true" outlineLevel="0" collapsed="false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customFormat="false" ht="12.75" hidden="false" customHeight="true" outlineLevel="0" collapsed="false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customFormat="false" ht="12.75" hidden="false" customHeight="true" outlineLevel="0" collapsed="false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customFormat="false" ht="12.75" hidden="false" customHeight="true" outlineLevel="0" collapsed="false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customFormat="false" ht="12.75" hidden="false" customHeight="true" outlineLevel="0" collapsed="false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customFormat="false" ht="12.75" hidden="false" customHeight="true" outlineLevel="0" collapsed="false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customFormat="false" ht="12.75" hidden="false" customHeight="true" outlineLevel="0" collapsed="false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customFormat="false" ht="12.75" hidden="false" customHeight="true" outlineLevel="0" collapsed="false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customFormat="false" ht="12.75" hidden="false" customHeight="true" outlineLevel="0" collapsed="false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customFormat="false" ht="12.75" hidden="false" customHeight="true" outlineLevel="0" collapsed="false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customFormat="false" ht="12.75" hidden="false" customHeight="true" outlineLevel="0" collapsed="false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customFormat="false" ht="12.75" hidden="false" customHeight="true" outlineLevel="0" collapsed="false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customFormat="false" ht="12.75" hidden="false" customHeight="true" outlineLevel="0" collapsed="false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customFormat="false" ht="12.75" hidden="false" customHeight="true" outlineLevel="0" collapsed="false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customFormat="false" ht="12.75" hidden="false" customHeight="true" outlineLevel="0" collapsed="false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customFormat="false" ht="12.75" hidden="false" customHeight="true" outlineLevel="0" collapsed="false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customFormat="false" ht="12.75" hidden="false" customHeight="true" outlineLevel="0" collapsed="false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customFormat="false" ht="12.75" hidden="false" customHeight="true" outlineLevel="0" collapsed="false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customFormat="false" ht="12.75" hidden="false" customHeight="true" outlineLevel="0" collapsed="false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customFormat="false" ht="12.75" hidden="false" customHeight="true" outlineLevel="0" collapsed="false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customFormat="false" ht="12.75" hidden="false" customHeight="true" outlineLevel="0" collapsed="false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customFormat="false" ht="12.75" hidden="false" customHeight="true" outlineLevel="0" collapsed="false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customFormat="false" ht="12.75" hidden="false" customHeight="true" outlineLevel="0" collapsed="false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customFormat="false" ht="12.75" hidden="false" customHeight="true" outlineLevel="0" collapsed="false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customFormat="false" ht="12.75" hidden="false" customHeight="true" outlineLevel="0" collapsed="false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customFormat="false" ht="12.75" hidden="false" customHeight="true" outlineLevel="0" collapsed="false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customFormat="false" ht="12.75" hidden="false" customHeight="true" outlineLevel="0" collapsed="false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customFormat="false" ht="12.75" hidden="false" customHeight="true" outlineLevel="0" collapsed="false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customFormat="false" ht="12.75" hidden="false" customHeight="true" outlineLevel="0" collapsed="false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customFormat="false" ht="12.75" hidden="false" customHeight="true" outlineLevel="0" collapsed="false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customFormat="false" ht="12.75" hidden="false" customHeight="true" outlineLevel="0" collapsed="false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customFormat="false" ht="12.75" hidden="false" customHeight="true" outlineLevel="0" collapsed="false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customFormat="false" ht="12.75" hidden="false" customHeight="true" outlineLevel="0" collapsed="false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customFormat="false" ht="12.75" hidden="false" customHeight="true" outlineLevel="0" collapsed="false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customFormat="false" ht="12.75" hidden="false" customHeight="true" outlineLevel="0" collapsed="false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customFormat="false" ht="12.75" hidden="false" customHeight="true" outlineLevel="0" collapsed="false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customFormat="false" ht="12.75" hidden="false" customHeight="true" outlineLevel="0" collapsed="false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customFormat="false" ht="12.75" hidden="false" customHeight="true" outlineLevel="0" collapsed="false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customFormat="false" ht="12.75" hidden="false" customHeight="true" outlineLevel="0" collapsed="false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customFormat="false" ht="12.75" hidden="false" customHeight="true" outlineLevel="0" collapsed="false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customFormat="false" ht="12.75" hidden="false" customHeight="true" outlineLevel="0" collapsed="false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customFormat="false" ht="12.75" hidden="false" customHeight="true" outlineLevel="0" collapsed="false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customFormat="false" ht="12.75" hidden="false" customHeight="true" outlineLevel="0" collapsed="false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customFormat="false" ht="12.75" hidden="false" customHeight="true" outlineLevel="0" collapsed="false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customFormat="false" ht="12.75" hidden="false" customHeight="true" outlineLevel="0" collapsed="false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customFormat="false" ht="12.75" hidden="false" customHeight="true" outlineLevel="0" collapsed="false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customFormat="false" ht="12.75" hidden="false" customHeight="true" outlineLevel="0" collapsed="false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customFormat="false" ht="12.75" hidden="false" customHeight="true" outlineLevel="0" collapsed="false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customFormat="false" ht="12.75" hidden="false" customHeight="true" outlineLevel="0" collapsed="false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customFormat="false" ht="12.75" hidden="false" customHeight="true" outlineLevel="0" collapsed="false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customFormat="false" ht="12.75" hidden="false" customHeight="true" outlineLevel="0" collapsed="false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customFormat="false" ht="12.75" hidden="false" customHeight="true" outlineLevel="0" collapsed="false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customFormat="false" ht="12.75" hidden="false" customHeight="true" outlineLevel="0" collapsed="false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customFormat="false" ht="12.75" hidden="false" customHeight="true" outlineLevel="0" collapsed="false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customFormat="false" ht="12.75" hidden="false" customHeight="true" outlineLevel="0" collapsed="false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customFormat="false" ht="12.75" hidden="false" customHeight="true" outlineLevel="0" collapsed="false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customFormat="false" ht="12.75" hidden="false" customHeight="true" outlineLevel="0" collapsed="false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customFormat="false" ht="12.75" hidden="false" customHeight="true" outlineLevel="0" collapsed="false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customFormat="false" ht="12.75" hidden="false" customHeight="true" outlineLevel="0" collapsed="false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customFormat="false" ht="12.75" hidden="false" customHeight="true" outlineLevel="0" collapsed="false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customFormat="false" ht="12.75" hidden="false" customHeight="true" outlineLevel="0" collapsed="false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customFormat="false" ht="12.75" hidden="false" customHeight="true" outlineLevel="0" collapsed="false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customFormat="false" ht="12.75" hidden="false" customHeight="true" outlineLevel="0" collapsed="false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customFormat="false" ht="12.75" hidden="false" customHeight="true" outlineLevel="0" collapsed="false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customFormat="false" ht="12.75" hidden="false" customHeight="true" outlineLevel="0" collapsed="false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customFormat="false" ht="12.75" hidden="false" customHeight="true" outlineLevel="0" collapsed="false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customFormat="false" ht="12.75" hidden="false" customHeight="true" outlineLevel="0" collapsed="false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customFormat="false" ht="12.75" hidden="false" customHeight="true" outlineLevel="0" collapsed="false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customFormat="false" ht="12.75" hidden="false" customHeight="true" outlineLevel="0" collapsed="false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customFormat="false" ht="12.75" hidden="false" customHeight="true" outlineLevel="0" collapsed="false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customFormat="false" ht="12.75" hidden="false" customHeight="true" outlineLevel="0" collapsed="false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customFormat="false" ht="12.75" hidden="false" customHeight="true" outlineLevel="0" collapsed="false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customFormat="false" ht="12.75" hidden="false" customHeight="true" outlineLevel="0" collapsed="false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customFormat="false" ht="12.75" hidden="false" customHeight="true" outlineLevel="0" collapsed="false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customFormat="false" ht="12.75" hidden="false" customHeight="true" outlineLevel="0" collapsed="false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customFormat="false" ht="12.75" hidden="false" customHeight="true" outlineLevel="0" collapsed="false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customFormat="false" ht="12.75" hidden="false" customHeight="true" outlineLevel="0" collapsed="false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customFormat="false" ht="12.75" hidden="false" customHeight="true" outlineLevel="0" collapsed="false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customFormat="false" ht="12.75" hidden="false" customHeight="true" outlineLevel="0" collapsed="false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customFormat="false" ht="12.75" hidden="false" customHeight="true" outlineLevel="0" collapsed="false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customFormat="false" ht="12.75" hidden="false" customHeight="true" outlineLevel="0" collapsed="false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customFormat="false" ht="12.75" hidden="false" customHeight="true" outlineLevel="0" collapsed="false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customFormat="false" ht="12.75" hidden="false" customHeight="true" outlineLevel="0" collapsed="false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customFormat="false" ht="12.75" hidden="false" customHeight="true" outlineLevel="0" collapsed="false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customFormat="false" ht="12.75" hidden="false" customHeight="true" outlineLevel="0" collapsed="false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customFormat="false" ht="12.75" hidden="false" customHeight="true" outlineLevel="0" collapsed="false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customFormat="false" ht="12.75" hidden="false" customHeight="true" outlineLevel="0" collapsed="false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customFormat="false" ht="12.75" hidden="false" customHeight="true" outlineLevel="0" collapsed="false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customFormat="false" ht="12.75" hidden="false" customHeight="true" outlineLevel="0" collapsed="false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customFormat="false" ht="12.75" hidden="false" customHeight="true" outlineLevel="0" collapsed="false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customFormat="false" ht="12.75" hidden="false" customHeight="true" outlineLevel="0" collapsed="false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customFormat="false" ht="12.75" hidden="false" customHeight="true" outlineLevel="0" collapsed="false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customFormat="false" ht="12.75" hidden="false" customHeight="true" outlineLevel="0" collapsed="false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customFormat="false" ht="12.75" hidden="false" customHeight="true" outlineLevel="0" collapsed="false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customFormat="false" ht="12.75" hidden="false" customHeight="true" outlineLevel="0" collapsed="false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customFormat="false" ht="12.75" hidden="false" customHeight="true" outlineLevel="0" collapsed="false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customFormat="false" ht="12.75" hidden="false" customHeight="true" outlineLevel="0" collapsed="false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customFormat="false" ht="12.75" hidden="false" customHeight="true" outlineLevel="0" collapsed="false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customFormat="false" ht="12.75" hidden="false" customHeight="true" outlineLevel="0" collapsed="false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customFormat="false" ht="12.75" hidden="false" customHeight="true" outlineLevel="0" collapsed="false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customFormat="false" ht="12.75" hidden="false" customHeight="true" outlineLevel="0" collapsed="false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customFormat="false" ht="12.75" hidden="false" customHeight="true" outlineLevel="0" collapsed="false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customFormat="false" ht="12.75" hidden="false" customHeight="true" outlineLevel="0" collapsed="false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customFormat="false" ht="12.75" hidden="false" customHeight="true" outlineLevel="0" collapsed="false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customFormat="false" ht="12.75" hidden="false" customHeight="true" outlineLevel="0" collapsed="false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customFormat="false" ht="12.75" hidden="false" customHeight="true" outlineLevel="0" collapsed="false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customFormat="false" ht="12.75" hidden="false" customHeight="true" outlineLevel="0" collapsed="false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customFormat="false" ht="12.75" hidden="false" customHeight="true" outlineLevel="0" collapsed="false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customFormat="false" ht="12.75" hidden="false" customHeight="true" outlineLevel="0" collapsed="false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customFormat="false" ht="12.75" hidden="false" customHeight="true" outlineLevel="0" collapsed="false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customFormat="false" ht="12.75" hidden="false" customHeight="true" outlineLevel="0" collapsed="false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customFormat="false" ht="12.75" hidden="false" customHeight="true" outlineLevel="0" collapsed="false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customFormat="false" ht="12.75" hidden="false" customHeight="true" outlineLevel="0" collapsed="false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customFormat="false" ht="12.75" hidden="false" customHeight="true" outlineLevel="0" collapsed="false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customFormat="false" ht="12.75" hidden="false" customHeight="true" outlineLevel="0" collapsed="false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customFormat="false" ht="12.75" hidden="false" customHeight="true" outlineLevel="0" collapsed="false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customFormat="false" ht="12.75" hidden="false" customHeight="true" outlineLevel="0" collapsed="false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customFormat="false" ht="12.75" hidden="false" customHeight="true" outlineLevel="0" collapsed="false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customFormat="false" ht="12.75" hidden="false" customHeight="true" outlineLevel="0" collapsed="false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customFormat="false" ht="12.75" hidden="false" customHeight="true" outlineLevel="0" collapsed="false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customFormat="false" ht="12.75" hidden="false" customHeight="true" outlineLevel="0" collapsed="false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customFormat="false" ht="12.75" hidden="false" customHeight="true" outlineLevel="0" collapsed="false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customFormat="false" ht="12.75" hidden="false" customHeight="true" outlineLevel="0" collapsed="false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customFormat="false" ht="12.75" hidden="false" customHeight="true" outlineLevel="0" collapsed="false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customFormat="false" ht="12.75" hidden="false" customHeight="true" outlineLevel="0" collapsed="false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customFormat="false" ht="12.75" hidden="false" customHeight="true" outlineLevel="0" collapsed="false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customFormat="false" ht="12.75" hidden="false" customHeight="true" outlineLevel="0" collapsed="false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customFormat="false" ht="12.75" hidden="false" customHeight="true" outlineLevel="0" collapsed="false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customFormat="false" ht="12.75" hidden="false" customHeight="true" outlineLevel="0" collapsed="false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customFormat="false" ht="12.75" hidden="false" customHeight="true" outlineLevel="0" collapsed="false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customFormat="false" ht="12.75" hidden="false" customHeight="true" outlineLevel="0" collapsed="false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customFormat="false" ht="12.75" hidden="false" customHeight="true" outlineLevel="0" collapsed="false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customFormat="false" ht="12.75" hidden="false" customHeight="true" outlineLevel="0" collapsed="false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customFormat="false" ht="12.75" hidden="false" customHeight="true" outlineLevel="0" collapsed="false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customFormat="false" ht="12.75" hidden="false" customHeight="true" outlineLevel="0" collapsed="false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customFormat="false" ht="12.75" hidden="false" customHeight="true" outlineLevel="0" collapsed="false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customFormat="false" ht="12.75" hidden="false" customHeight="true" outlineLevel="0" collapsed="false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customFormat="false" ht="12.75" hidden="false" customHeight="true" outlineLevel="0" collapsed="false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customFormat="false" ht="12.75" hidden="false" customHeight="true" outlineLevel="0" collapsed="false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customFormat="false" ht="12.75" hidden="false" customHeight="true" outlineLevel="0" collapsed="false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customFormat="false" ht="12.75" hidden="false" customHeight="true" outlineLevel="0" collapsed="false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customFormat="false" ht="12.75" hidden="false" customHeight="true" outlineLevel="0" collapsed="false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customFormat="false" ht="12.75" hidden="false" customHeight="true" outlineLevel="0" collapsed="false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customFormat="false" ht="12.75" hidden="false" customHeight="true" outlineLevel="0" collapsed="false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customFormat="false" ht="12.75" hidden="false" customHeight="true" outlineLevel="0" collapsed="false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customFormat="false" ht="12.75" hidden="false" customHeight="true" outlineLevel="0" collapsed="false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customFormat="false" ht="12.75" hidden="false" customHeight="true" outlineLevel="0" collapsed="false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customFormat="false" ht="12.75" hidden="false" customHeight="true" outlineLevel="0" collapsed="false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customFormat="false" ht="12.75" hidden="false" customHeight="true" outlineLevel="0" collapsed="false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customFormat="false" ht="12.75" hidden="false" customHeight="true" outlineLevel="0" collapsed="false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customFormat="false" ht="12.75" hidden="false" customHeight="true" outlineLevel="0" collapsed="false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customFormat="false" ht="12.75" hidden="false" customHeight="true" outlineLevel="0" collapsed="false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customFormat="false" ht="12.75" hidden="false" customHeight="true" outlineLevel="0" collapsed="false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customFormat="false" ht="12.75" hidden="false" customHeight="true" outlineLevel="0" collapsed="false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customFormat="false" ht="12.75" hidden="false" customHeight="true" outlineLevel="0" collapsed="false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customFormat="false" ht="12.75" hidden="false" customHeight="true" outlineLevel="0" collapsed="false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customFormat="false" ht="12.75" hidden="false" customHeight="true" outlineLevel="0" collapsed="false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customFormat="false" ht="12.75" hidden="false" customHeight="true" outlineLevel="0" collapsed="false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customFormat="false" ht="12.75" hidden="false" customHeight="true" outlineLevel="0" collapsed="false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customFormat="false" ht="12.75" hidden="false" customHeight="true" outlineLevel="0" collapsed="false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customFormat="false" ht="12.75" hidden="false" customHeight="true" outlineLevel="0" collapsed="false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customFormat="false" ht="12.75" hidden="false" customHeight="true" outlineLevel="0" collapsed="false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customFormat="false" ht="12.75" hidden="false" customHeight="true" outlineLevel="0" collapsed="false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customFormat="false" ht="12.75" hidden="false" customHeight="true" outlineLevel="0" collapsed="false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customFormat="false" ht="12.75" hidden="false" customHeight="true" outlineLevel="0" collapsed="false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customFormat="false" ht="12.75" hidden="false" customHeight="true" outlineLevel="0" collapsed="false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customFormat="false" ht="12.75" hidden="false" customHeight="true" outlineLevel="0" collapsed="false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customFormat="false" ht="12.75" hidden="false" customHeight="true" outlineLevel="0" collapsed="false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customFormat="false" ht="12.75" hidden="false" customHeight="true" outlineLevel="0" collapsed="false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customFormat="false" ht="12.75" hidden="false" customHeight="true" outlineLevel="0" collapsed="false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customFormat="false" ht="12.75" hidden="false" customHeight="true" outlineLevel="0" collapsed="false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customFormat="false" ht="12.75" hidden="false" customHeight="true" outlineLevel="0" collapsed="false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customFormat="false" ht="12.75" hidden="false" customHeight="true" outlineLevel="0" collapsed="false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customFormat="false" ht="12.75" hidden="false" customHeight="true" outlineLevel="0" collapsed="false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customFormat="false" ht="12.75" hidden="false" customHeight="true" outlineLevel="0" collapsed="false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customFormat="false" ht="12.75" hidden="false" customHeight="true" outlineLevel="0" collapsed="false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customFormat="false" ht="12.75" hidden="false" customHeight="true" outlineLevel="0" collapsed="false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customFormat="false" ht="12.75" hidden="false" customHeight="true" outlineLevel="0" collapsed="false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customFormat="false" ht="12.75" hidden="false" customHeight="true" outlineLevel="0" collapsed="false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</row>
    <row r="667" customFormat="false" ht="12.75" hidden="false" customHeight="true" outlineLevel="0" collapsed="false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</row>
    <row r="668" customFormat="false" ht="12.75" hidden="false" customHeight="true" outlineLevel="0" collapsed="false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</row>
    <row r="669" customFormat="false" ht="12.75" hidden="false" customHeight="true" outlineLevel="0" collapsed="false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</row>
    <row r="670" customFormat="false" ht="12.75" hidden="false" customHeight="true" outlineLevel="0" collapsed="false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</row>
    <row r="671" customFormat="false" ht="12.75" hidden="false" customHeight="true" outlineLevel="0" collapsed="false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</row>
    <row r="672" customFormat="false" ht="12.75" hidden="false" customHeight="true" outlineLevel="0" collapsed="false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</row>
    <row r="673" customFormat="false" ht="12.75" hidden="false" customHeight="true" outlineLevel="0" collapsed="false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</row>
    <row r="674" customFormat="false" ht="12.75" hidden="false" customHeight="true" outlineLevel="0" collapsed="false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</row>
    <row r="675" customFormat="false" ht="12.75" hidden="false" customHeight="true" outlineLevel="0" collapsed="false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</row>
    <row r="676" customFormat="false" ht="12.75" hidden="false" customHeight="true" outlineLevel="0" collapsed="false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</row>
    <row r="677" customFormat="false" ht="12.75" hidden="false" customHeight="true" outlineLevel="0" collapsed="false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</row>
    <row r="678" customFormat="false" ht="12.75" hidden="false" customHeight="true" outlineLevel="0" collapsed="false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</row>
    <row r="679" customFormat="false" ht="12.75" hidden="false" customHeight="true" outlineLevel="0" collapsed="false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</row>
    <row r="680" customFormat="false" ht="12.75" hidden="false" customHeight="true" outlineLevel="0" collapsed="false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</row>
    <row r="681" customFormat="false" ht="12.75" hidden="false" customHeight="true" outlineLevel="0" collapsed="false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</row>
    <row r="682" customFormat="false" ht="12.75" hidden="false" customHeight="true" outlineLevel="0" collapsed="false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</row>
    <row r="683" customFormat="false" ht="12.75" hidden="false" customHeight="true" outlineLevel="0" collapsed="false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</row>
    <row r="684" customFormat="false" ht="12.75" hidden="false" customHeight="true" outlineLevel="0" collapsed="false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</row>
    <row r="685" customFormat="false" ht="12.75" hidden="false" customHeight="true" outlineLevel="0" collapsed="false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</row>
    <row r="686" customFormat="false" ht="12.75" hidden="false" customHeight="true" outlineLevel="0" collapsed="false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</row>
    <row r="687" customFormat="false" ht="12.75" hidden="false" customHeight="true" outlineLevel="0" collapsed="false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</row>
    <row r="688" customFormat="false" ht="12.75" hidden="false" customHeight="true" outlineLevel="0" collapsed="false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</row>
    <row r="689" customFormat="false" ht="12.75" hidden="false" customHeight="true" outlineLevel="0" collapsed="false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</row>
    <row r="690" customFormat="false" ht="12.75" hidden="false" customHeight="true" outlineLevel="0" collapsed="false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</row>
    <row r="691" customFormat="false" ht="12.75" hidden="false" customHeight="true" outlineLevel="0" collapsed="false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</row>
    <row r="692" customFormat="false" ht="12.75" hidden="false" customHeight="true" outlineLevel="0" collapsed="false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</row>
    <row r="693" customFormat="false" ht="12.75" hidden="false" customHeight="true" outlineLevel="0" collapsed="false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</row>
    <row r="694" customFormat="false" ht="12.75" hidden="false" customHeight="true" outlineLevel="0" collapsed="false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</row>
    <row r="695" customFormat="false" ht="12.75" hidden="false" customHeight="true" outlineLevel="0" collapsed="false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</row>
    <row r="696" customFormat="false" ht="12.75" hidden="false" customHeight="true" outlineLevel="0" collapsed="false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</row>
    <row r="697" customFormat="false" ht="12.75" hidden="false" customHeight="true" outlineLevel="0" collapsed="false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</row>
    <row r="698" customFormat="false" ht="12.75" hidden="false" customHeight="true" outlineLevel="0" collapsed="false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</row>
    <row r="699" customFormat="false" ht="12.75" hidden="false" customHeight="true" outlineLevel="0" collapsed="false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</row>
    <row r="700" customFormat="false" ht="12.75" hidden="false" customHeight="true" outlineLevel="0" collapsed="false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</row>
    <row r="701" customFormat="false" ht="12.75" hidden="false" customHeight="true" outlineLevel="0" collapsed="false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</row>
    <row r="702" customFormat="false" ht="12.75" hidden="false" customHeight="true" outlineLevel="0" collapsed="false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</row>
    <row r="703" customFormat="false" ht="12.75" hidden="false" customHeight="true" outlineLevel="0" collapsed="false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</row>
    <row r="704" customFormat="false" ht="12.75" hidden="false" customHeight="true" outlineLevel="0" collapsed="false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</row>
    <row r="705" customFormat="false" ht="12.75" hidden="false" customHeight="true" outlineLevel="0" collapsed="false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</row>
    <row r="706" customFormat="false" ht="12.75" hidden="false" customHeight="true" outlineLevel="0" collapsed="false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</row>
    <row r="707" customFormat="false" ht="12.75" hidden="false" customHeight="true" outlineLevel="0" collapsed="false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</row>
    <row r="708" customFormat="false" ht="12.75" hidden="false" customHeight="true" outlineLevel="0" collapsed="false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</row>
    <row r="709" customFormat="false" ht="12.75" hidden="false" customHeight="true" outlineLevel="0" collapsed="false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</row>
    <row r="710" customFormat="false" ht="12.75" hidden="false" customHeight="true" outlineLevel="0" collapsed="false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</row>
    <row r="711" customFormat="false" ht="12.75" hidden="false" customHeight="true" outlineLevel="0" collapsed="false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</row>
    <row r="712" customFormat="false" ht="12.75" hidden="false" customHeight="true" outlineLevel="0" collapsed="false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</row>
    <row r="713" customFormat="false" ht="12.75" hidden="false" customHeight="true" outlineLevel="0" collapsed="false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</row>
    <row r="714" customFormat="false" ht="12.75" hidden="false" customHeight="true" outlineLevel="0" collapsed="false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</row>
    <row r="715" customFormat="false" ht="12.75" hidden="false" customHeight="true" outlineLevel="0" collapsed="false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</row>
    <row r="716" customFormat="false" ht="12.75" hidden="false" customHeight="true" outlineLevel="0" collapsed="false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</row>
    <row r="717" customFormat="false" ht="12.75" hidden="false" customHeight="true" outlineLevel="0" collapsed="false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</row>
    <row r="718" customFormat="false" ht="12.75" hidden="false" customHeight="true" outlineLevel="0" collapsed="false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</row>
    <row r="719" customFormat="false" ht="12.75" hidden="false" customHeight="true" outlineLevel="0" collapsed="false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</row>
    <row r="720" customFormat="false" ht="12.75" hidden="false" customHeight="true" outlineLevel="0" collapsed="false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</row>
    <row r="721" customFormat="false" ht="12.75" hidden="false" customHeight="true" outlineLevel="0" collapsed="false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</row>
    <row r="722" customFormat="false" ht="12.75" hidden="false" customHeight="true" outlineLevel="0" collapsed="false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</row>
    <row r="723" customFormat="false" ht="12.75" hidden="false" customHeight="true" outlineLevel="0" collapsed="false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</row>
    <row r="724" customFormat="false" ht="12.75" hidden="false" customHeight="true" outlineLevel="0" collapsed="false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</row>
    <row r="725" customFormat="false" ht="12.75" hidden="false" customHeight="true" outlineLevel="0" collapsed="false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</row>
    <row r="726" customFormat="false" ht="12.75" hidden="false" customHeight="true" outlineLevel="0" collapsed="false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</row>
    <row r="727" customFormat="false" ht="12.75" hidden="false" customHeight="true" outlineLevel="0" collapsed="false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</row>
    <row r="728" customFormat="false" ht="12.75" hidden="false" customHeight="true" outlineLevel="0" collapsed="false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</row>
    <row r="729" customFormat="false" ht="12.75" hidden="false" customHeight="true" outlineLevel="0" collapsed="false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</row>
    <row r="730" customFormat="false" ht="12.75" hidden="false" customHeight="true" outlineLevel="0" collapsed="false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</row>
    <row r="731" customFormat="false" ht="12.75" hidden="false" customHeight="true" outlineLevel="0" collapsed="false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</row>
    <row r="732" customFormat="false" ht="12.75" hidden="false" customHeight="true" outlineLevel="0" collapsed="false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</row>
    <row r="733" customFormat="false" ht="12.75" hidden="false" customHeight="true" outlineLevel="0" collapsed="false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</row>
    <row r="734" customFormat="false" ht="12.75" hidden="false" customHeight="true" outlineLevel="0" collapsed="false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</row>
    <row r="735" customFormat="false" ht="12.75" hidden="false" customHeight="true" outlineLevel="0" collapsed="false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</row>
    <row r="736" customFormat="false" ht="12.75" hidden="false" customHeight="true" outlineLevel="0" collapsed="false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</row>
    <row r="737" customFormat="false" ht="12.75" hidden="false" customHeight="true" outlineLevel="0" collapsed="false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</row>
    <row r="738" customFormat="false" ht="12.75" hidden="false" customHeight="true" outlineLevel="0" collapsed="false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</row>
    <row r="739" customFormat="false" ht="12.75" hidden="false" customHeight="true" outlineLevel="0" collapsed="false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</row>
    <row r="740" customFormat="false" ht="12.75" hidden="false" customHeight="true" outlineLevel="0" collapsed="false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</row>
    <row r="741" customFormat="false" ht="12.75" hidden="false" customHeight="true" outlineLevel="0" collapsed="false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</row>
    <row r="742" customFormat="false" ht="12.75" hidden="false" customHeight="true" outlineLevel="0" collapsed="false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</row>
    <row r="743" customFormat="false" ht="12.75" hidden="false" customHeight="true" outlineLevel="0" collapsed="false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</row>
    <row r="744" customFormat="false" ht="12.75" hidden="false" customHeight="true" outlineLevel="0" collapsed="false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</row>
    <row r="745" customFormat="false" ht="12.75" hidden="false" customHeight="true" outlineLevel="0" collapsed="false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</row>
    <row r="746" customFormat="false" ht="12.75" hidden="false" customHeight="true" outlineLevel="0" collapsed="false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</row>
    <row r="747" customFormat="false" ht="12.75" hidden="false" customHeight="true" outlineLevel="0" collapsed="false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</row>
    <row r="748" customFormat="false" ht="12.75" hidden="false" customHeight="true" outlineLevel="0" collapsed="false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</row>
    <row r="749" customFormat="false" ht="12.75" hidden="false" customHeight="true" outlineLevel="0" collapsed="false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</row>
    <row r="750" customFormat="false" ht="12.75" hidden="false" customHeight="true" outlineLevel="0" collapsed="false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</row>
    <row r="751" customFormat="false" ht="12.75" hidden="false" customHeight="true" outlineLevel="0" collapsed="false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</row>
    <row r="752" customFormat="false" ht="12.75" hidden="false" customHeight="true" outlineLevel="0" collapsed="false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</row>
    <row r="753" customFormat="false" ht="12.75" hidden="false" customHeight="true" outlineLevel="0" collapsed="false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</row>
    <row r="754" customFormat="false" ht="12.75" hidden="false" customHeight="true" outlineLevel="0" collapsed="false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</row>
    <row r="755" customFormat="false" ht="12.75" hidden="false" customHeight="true" outlineLevel="0" collapsed="false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</row>
    <row r="756" customFormat="false" ht="12.75" hidden="false" customHeight="true" outlineLevel="0" collapsed="false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</row>
    <row r="757" customFormat="false" ht="12.75" hidden="false" customHeight="true" outlineLevel="0" collapsed="false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</row>
    <row r="758" customFormat="false" ht="12.75" hidden="false" customHeight="true" outlineLevel="0" collapsed="false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</row>
    <row r="759" customFormat="false" ht="12.75" hidden="false" customHeight="true" outlineLevel="0" collapsed="false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</row>
    <row r="760" customFormat="false" ht="12.75" hidden="false" customHeight="true" outlineLevel="0" collapsed="false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</row>
    <row r="761" customFormat="false" ht="12.75" hidden="false" customHeight="true" outlineLevel="0" collapsed="false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</row>
    <row r="762" customFormat="false" ht="12.75" hidden="false" customHeight="true" outlineLevel="0" collapsed="false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</row>
    <row r="763" customFormat="false" ht="12.75" hidden="false" customHeight="true" outlineLevel="0" collapsed="false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</row>
    <row r="764" customFormat="false" ht="12.75" hidden="false" customHeight="true" outlineLevel="0" collapsed="false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</row>
    <row r="765" customFormat="false" ht="12.75" hidden="false" customHeight="true" outlineLevel="0" collapsed="false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</row>
    <row r="766" customFormat="false" ht="12.75" hidden="false" customHeight="true" outlineLevel="0" collapsed="false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</row>
    <row r="767" customFormat="false" ht="12.75" hidden="false" customHeight="true" outlineLevel="0" collapsed="false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</row>
    <row r="768" customFormat="false" ht="12.75" hidden="false" customHeight="true" outlineLevel="0" collapsed="false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</row>
    <row r="769" customFormat="false" ht="12.75" hidden="false" customHeight="true" outlineLevel="0" collapsed="false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</row>
    <row r="770" customFormat="false" ht="12.75" hidden="false" customHeight="true" outlineLevel="0" collapsed="false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</row>
    <row r="771" customFormat="false" ht="12.75" hidden="false" customHeight="true" outlineLevel="0" collapsed="false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</row>
    <row r="772" customFormat="false" ht="12.75" hidden="false" customHeight="true" outlineLevel="0" collapsed="false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</row>
    <row r="773" customFormat="false" ht="12.75" hidden="false" customHeight="true" outlineLevel="0" collapsed="false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</row>
    <row r="774" customFormat="false" ht="12.75" hidden="false" customHeight="true" outlineLevel="0" collapsed="false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customFormat="false" ht="12.75" hidden="false" customHeight="true" outlineLevel="0" collapsed="false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</row>
    <row r="776" customFormat="false" ht="12.75" hidden="false" customHeight="true" outlineLevel="0" collapsed="false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</row>
    <row r="777" customFormat="false" ht="12.75" hidden="false" customHeight="true" outlineLevel="0" collapsed="false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</row>
    <row r="778" customFormat="false" ht="12.75" hidden="false" customHeight="true" outlineLevel="0" collapsed="false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</row>
    <row r="779" customFormat="false" ht="12.75" hidden="false" customHeight="true" outlineLevel="0" collapsed="false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</row>
    <row r="780" customFormat="false" ht="12.75" hidden="false" customHeight="true" outlineLevel="0" collapsed="false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</row>
    <row r="781" customFormat="false" ht="12.75" hidden="false" customHeight="true" outlineLevel="0" collapsed="false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</row>
    <row r="782" customFormat="false" ht="12.75" hidden="false" customHeight="true" outlineLevel="0" collapsed="false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</row>
    <row r="783" customFormat="false" ht="12.75" hidden="false" customHeight="true" outlineLevel="0" collapsed="false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</row>
    <row r="784" customFormat="false" ht="12.75" hidden="false" customHeight="true" outlineLevel="0" collapsed="false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</row>
    <row r="785" customFormat="false" ht="12.75" hidden="false" customHeight="true" outlineLevel="0" collapsed="false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</row>
    <row r="786" customFormat="false" ht="12.75" hidden="false" customHeight="true" outlineLevel="0" collapsed="false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</row>
    <row r="787" customFormat="false" ht="12.75" hidden="false" customHeight="true" outlineLevel="0" collapsed="false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</row>
    <row r="788" customFormat="false" ht="12.75" hidden="false" customHeight="true" outlineLevel="0" collapsed="false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</row>
    <row r="789" customFormat="false" ht="12.75" hidden="false" customHeight="true" outlineLevel="0" collapsed="false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</row>
    <row r="790" customFormat="false" ht="12.75" hidden="false" customHeight="true" outlineLevel="0" collapsed="false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</row>
    <row r="791" customFormat="false" ht="12.75" hidden="false" customHeight="true" outlineLevel="0" collapsed="false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</row>
    <row r="792" customFormat="false" ht="12.75" hidden="false" customHeight="true" outlineLevel="0" collapsed="false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</row>
    <row r="793" customFormat="false" ht="12.75" hidden="false" customHeight="true" outlineLevel="0" collapsed="false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</row>
    <row r="794" customFormat="false" ht="12.75" hidden="false" customHeight="true" outlineLevel="0" collapsed="false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</row>
    <row r="795" customFormat="false" ht="12.75" hidden="false" customHeight="true" outlineLevel="0" collapsed="false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</row>
    <row r="796" customFormat="false" ht="12.75" hidden="false" customHeight="true" outlineLevel="0" collapsed="false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</row>
    <row r="797" customFormat="false" ht="12.75" hidden="false" customHeight="true" outlineLevel="0" collapsed="false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</row>
    <row r="798" customFormat="false" ht="12.75" hidden="false" customHeight="true" outlineLevel="0" collapsed="false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</row>
    <row r="799" customFormat="false" ht="12.75" hidden="false" customHeight="true" outlineLevel="0" collapsed="false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</row>
    <row r="800" customFormat="false" ht="12.75" hidden="false" customHeight="true" outlineLevel="0" collapsed="false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</row>
    <row r="801" customFormat="false" ht="12.75" hidden="false" customHeight="true" outlineLevel="0" collapsed="false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</row>
    <row r="802" customFormat="false" ht="12.75" hidden="false" customHeight="true" outlineLevel="0" collapsed="false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</row>
    <row r="803" customFormat="false" ht="12.75" hidden="false" customHeight="true" outlineLevel="0" collapsed="false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</row>
    <row r="804" customFormat="false" ht="12.75" hidden="false" customHeight="true" outlineLevel="0" collapsed="false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</row>
    <row r="805" customFormat="false" ht="12.75" hidden="false" customHeight="true" outlineLevel="0" collapsed="false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</row>
    <row r="806" customFormat="false" ht="12.75" hidden="false" customHeight="true" outlineLevel="0" collapsed="false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</row>
    <row r="807" customFormat="false" ht="12.75" hidden="false" customHeight="true" outlineLevel="0" collapsed="false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</row>
    <row r="808" customFormat="false" ht="12.75" hidden="false" customHeight="true" outlineLevel="0" collapsed="false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</row>
    <row r="809" customFormat="false" ht="12.75" hidden="false" customHeight="true" outlineLevel="0" collapsed="false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</row>
    <row r="810" customFormat="false" ht="12.75" hidden="false" customHeight="true" outlineLevel="0" collapsed="false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</row>
    <row r="811" customFormat="false" ht="12.75" hidden="false" customHeight="true" outlineLevel="0" collapsed="false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 customFormat="false" ht="12.75" hidden="false" customHeight="true" outlineLevel="0" collapsed="false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</row>
    <row r="813" customFormat="false" ht="12.75" hidden="false" customHeight="true" outlineLevel="0" collapsed="false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</row>
    <row r="814" customFormat="false" ht="12.75" hidden="false" customHeight="true" outlineLevel="0" collapsed="false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</row>
    <row r="815" customFormat="false" ht="12.75" hidden="false" customHeight="true" outlineLevel="0" collapsed="false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</row>
    <row r="816" customFormat="false" ht="12.75" hidden="false" customHeight="true" outlineLevel="0" collapsed="false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</row>
    <row r="817" customFormat="false" ht="12.75" hidden="false" customHeight="true" outlineLevel="0" collapsed="false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</row>
    <row r="818" customFormat="false" ht="12.75" hidden="false" customHeight="true" outlineLevel="0" collapsed="false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</row>
    <row r="819" customFormat="false" ht="12.75" hidden="false" customHeight="true" outlineLevel="0" collapsed="false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</row>
    <row r="820" customFormat="false" ht="12.75" hidden="false" customHeight="true" outlineLevel="0" collapsed="false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</row>
    <row r="821" customFormat="false" ht="12.75" hidden="false" customHeight="true" outlineLevel="0" collapsed="false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</row>
    <row r="822" customFormat="false" ht="12.75" hidden="false" customHeight="true" outlineLevel="0" collapsed="false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</row>
    <row r="823" customFormat="false" ht="12.75" hidden="false" customHeight="true" outlineLevel="0" collapsed="false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</row>
    <row r="824" customFormat="false" ht="12.75" hidden="false" customHeight="true" outlineLevel="0" collapsed="false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</row>
    <row r="825" customFormat="false" ht="12.75" hidden="false" customHeight="true" outlineLevel="0" collapsed="false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</row>
    <row r="826" customFormat="false" ht="12.75" hidden="false" customHeight="true" outlineLevel="0" collapsed="false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</row>
    <row r="827" customFormat="false" ht="12.75" hidden="false" customHeight="true" outlineLevel="0" collapsed="false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</row>
    <row r="828" customFormat="false" ht="12.75" hidden="false" customHeight="true" outlineLevel="0" collapsed="false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</row>
    <row r="829" customFormat="false" ht="12.75" hidden="false" customHeight="true" outlineLevel="0" collapsed="false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</row>
    <row r="830" customFormat="false" ht="12.75" hidden="false" customHeight="true" outlineLevel="0" collapsed="false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</row>
    <row r="831" customFormat="false" ht="12.75" hidden="false" customHeight="true" outlineLevel="0" collapsed="false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</row>
    <row r="832" customFormat="false" ht="12.75" hidden="false" customHeight="true" outlineLevel="0" collapsed="false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</row>
    <row r="833" customFormat="false" ht="12.75" hidden="false" customHeight="true" outlineLevel="0" collapsed="false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</row>
    <row r="834" customFormat="false" ht="12.75" hidden="false" customHeight="true" outlineLevel="0" collapsed="false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</row>
    <row r="835" customFormat="false" ht="12.75" hidden="false" customHeight="true" outlineLevel="0" collapsed="false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</row>
    <row r="836" customFormat="false" ht="12.75" hidden="false" customHeight="true" outlineLevel="0" collapsed="false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</row>
    <row r="837" customFormat="false" ht="12.75" hidden="false" customHeight="true" outlineLevel="0" collapsed="false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</row>
    <row r="838" customFormat="false" ht="12.75" hidden="false" customHeight="true" outlineLevel="0" collapsed="false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</row>
    <row r="839" customFormat="false" ht="12.75" hidden="false" customHeight="true" outlineLevel="0" collapsed="false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</row>
    <row r="840" customFormat="false" ht="12.75" hidden="false" customHeight="true" outlineLevel="0" collapsed="false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</row>
    <row r="841" customFormat="false" ht="12.75" hidden="false" customHeight="true" outlineLevel="0" collapsed="false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</row>
    <row r="842" customFormat="false" ht="12.75" hidden="false" customHeight="true" outlineLevel="0" collapsed="false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</row>
    <row r="843" customFormat="false" ht="12.75" hidden="false" customHeight="true" outlineLevel="0" collapsed="false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</row>
    <row r="844" customFormat="false" ht="12.75" hidden="false" customHeight="true" outlineLevel="0" collapsed="false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</row>
    <row r="845" customFormat="false" ht="12.75" hidden="false" customHeight="true" outlineLevel="0" collapsed="false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</row>
    <row r="846" customFormat="false" ht="12.75" hidden="false" customHeight="true" outlineLevel="0" collapsed="false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</row>
    <row r="847" customFormat="false" ht="12.75" hidden="false" customHeight="true" outlineLevel="0" collapsed="false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</row>
    <row r="848" customFormat="false" ht="12.75" hidden="false" customHeight="true" outlineLevel="0" collapsed="false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</row>
    <row r="849" customFormat="false" ht="12.75" hidden="false" customHeight="true" outlineLevel="0" collapsed="false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</row>
    <row r="850" customFormat="false" ht="12.75" hidden="false" customHeight="true" outlineLevel="0" collapsed="false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</row>
    <row r="851" customFormat="false" ht="12.75" hidden="false" customHeight="true" outlineLevel="0" collapsed="false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</row>
    <row r="852" customFormat="false" ht="12.75" hidden="false" customHeight="true" outlineLevel="0" collapsed="false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</row>
    <row r="853" customFormat="false" ht="12.75" hidden="false" customHeight="true" outlineLevel="0" collapsed="false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</row>
    <row r="854" customFormat="false" ht="12.75" hidden="false" customHeight="true" outlineLevel="0" collapsed="false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</row>
    <row r="855" customFormat="false" ht="12.75" hidden="false" customHeight="true" outlineLevel="0" collapsed="false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</row>
    <row r="856" customFormat="false" ht="12.75" hidden="false" customHeight="true" outlineLevel="0" collapsed="false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</row>
    <row r="857" customFormat="false" ht="12.75" hidden="false" customHeight="true" outlineLevel="0" collapsed="false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</row>
    <row r="858" customFormat="false" ht="12.75" hidden="false" customHeight="true" outlineLevel="0" collapsed="false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</row>
    <row r="859" customFormat="false" ht="12.75" hidden="false" customHeight="true" outlineLevel="0" collapsed="false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</row>
    <row r="860" customFormat="false" ht="12.75" hidden="false" customHeight="true" outlineLevel="0" collapsed="false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</row>
    <row r="861" customFormat="false" ht="12.75" hidden="false" customHeight="true" outlineLevel="0" collapsed="false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</row>
    <row r="862" customFormat="false" ht="12.75" hidden="false" customHeight="true" outlineLevel="0" collapsed="false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</row>
    <row r="863" customFormat="false" ht="12.75" hidden="false" customHeight="true" outlineLevel="0" collapsed="false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</row>
    <row r="864" customFormat="false" ht="12.75" hidden="false" customHeight="true" outlineLevel="0" collapsed="false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</row>
    <row r="865" customFormat="false" ht="12.75" hidden="false" customHeight="true" outlineLevel="0" collapsed="false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</row>
    <row r="866" customFormat="false" ht="12.75" hidden="false" customHeight="true" outlineLevel="0" collapsed="false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</row>
    <row r="867" customFormat="false" ht="12.75" hidden="false" customHeight="true" outlineLevel="0" collapsed="false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</row>
    <row r="868" customFormat="false" ht="12.75" hidden="false" customHeight="true" outlineLevel="0" collapsed="false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</row>
    <row r="869" customFormat="false" ht="12.75" hidden="false" customHeight="true" outlineLevel="0" collapsed="false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</row>
    <row r="870" customFormat="false" ht="12.75" hidden="false" customHeight="true" outlineLevel="0" collapsed="false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</row>
    <row r="871" customFormat="false" ht="12.75" hidden="false" customHeight="true" outlineLevel="0" collapsed="false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</row>
    <row r="872" customFormat="false" ht="12.75" hidden="false" customHeight="true" outlineLevel="0" collapsed="false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</row>
    <row r="873" customFormat="false" ht="12.75" hidden="false" customHeight="true" outlineLevel="0" collapsed="false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</row>
    <row r="874" customFormat="false" ht="12.75" hidden="false" customHeight="true" outlineLevel="0" collapsed="false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</row>
    <row r="875" customFormat="false" ht="12.75" hidden="false" customHeight="true" outlineLevel="0" collapsed="false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</row>
    <row r="876" customFormat="false" ht="12.75" hidden="false" customHeight="true" outlineLevel="0" collapsed="false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</row>
    <row r="877" customFormat="false" ht="12.75" hidden="false" customHeight="true" outlineLevel="0" collapsed="false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</row>
    <row r="878" customFormat="false" ht="12.75" hidden="false" customHeight="true" outlineLevel="0" collapsed="false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</row>
    <row r="879" customFormat="false" ht="12.75" hidden="false" customHeight="true" outlineLevel="0" collapsed="false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</row>
    <row r="880" customFormat="false" ht="12.75" hidden="false" customHeight="true" outlineLevel="0" collapsed="false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</row>
    <row r="881" customFormat="false" ht="12.75" hidden="false" customHeight="true" outlineLevel="0" collapsed="false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</row>
    <row r="882" customFormat="false" ht="12.75" hidden="false" customHeight="true" outlineLevel="0" collapsed="false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</row>
    <row r="883" customFormat="false" ht="12.75" hidden="false" customHeight="true" outlineLevel="0" collapsed="false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</row>
    <row r="884" customFormat="false" ht="12.75" hidden="false" customHeight="true" outlineLevel="0" collapsed="false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</row>
    <row r="885" customFormat="false" ht="12.75" hidden="false" customHeight="true" outlineLevel="0" collapsed="false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</row>
    <row r="886" customFormat="false" ht="12.75" hidden="false" customHeight="true" outlineLevel="0" collapsed="false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</row>
    <row r="887" customFormat="false" ht="12.75" hidden="false" customHeight="true" outlineLevel="0" collapsed="false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</row>
    <row r="888" customFormat="false" ht="12.75" hidden="false" customHeight="true" outlineLevel="0" collapsed="false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</row>
    <row r="889" customFormat="false" ht="12.75" hidden="false" customHeight="true" outlineLevel="0" collapsed="false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</row>
    <row r="890" customFormat="false" ht="12.75" hidden="false" customHeight="true" outlineLevel="0" collapsed="false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</row>
    <row r="891" customFormat="false" ht="12.75" hidden="false" customHeight="true" outlineLevel="0" collapsed="false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</row>
    <row r="892" customFormat="false" ht="12.75" hidden="false" customHeight="true" outlineLevel="0" collapsed="false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</row>
    <row r="893" customFormat="false" ht="12.75" hidden="false" customHeight="true" outlineLevel="0" collapsed="false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</row>
    <row r="894" customFormat="false" ht="12.75" hidden="false" customHeight="true" outlineLevel="0" collapsed="false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</row>
    <row r="895" customFormat="false" ht="12.75" hidden="false" customHeight="true" outlineLevel="0" collapsed="false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</row>
    <row r="896" customFormat="false" ht="12.75" hidden="false" customHeight="true" outlineLevel="0" collapsed="false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</row>
    <row r="897" customFormat="false" ht="12.75" hidden="false" customHeight="true" outlineLevel="0" collapsed="false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</row>
    <row r="898" customFormat="false" ht="12.75" hidden="false" customHeight="true" outlineLevel="0" collapsed="false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</row>
    <row r="899" customFormat="false" ht="12.75" hidden="false" customHeight="true" outlineLevel="0" collapsed="false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</row>
    <row r="900" customFormat="false" ht="12.75" hidden="false" customHeight="true" outlineLevel="0" collapsed="false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</row>
    <row r="901" customFormat="false" ht="12.75" hidden="false" customHeight="true" outlineLevel="0" collapsed="false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</row>
    <row r="902" customFormat="false" ht="12.75" hidden="false" customHeight="true" outlineLevel="0" collapsed="false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</row>
    <row r="903" customFormat="false" ht="12.75" hidden="false" customHeight="true" outlineLevel="0" collapsed="false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</row>
    <row r="904" customFormat="false" ht="12.75" hidden="false" customHeight="true" outlineLevel="0" collapsed="false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</row>
    <row r="905" customFormat="false" ht="12.75" hidden="false" customHeight="true" outlineLevel="0" collapsed="false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</row>
    <row r="906" customFormat="false" ht="12.75" hidden="false" customHeight="true" outlineLevel="0" collapsed="false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</row>
    <row r="907" customFormat="false" ht="12.75" hidden="false" customHeight="true" outlineLevel="0" collapsed="false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</row>
    <row r="908" customFormat="false" ht="12.75" hidden="false" customHeight="true" outlineLevel="0" collapsed="false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</row>
    <row r="909" customFormat="false" ht="12.75" hidden="false" customHeight="true" outlineLevel="0" collapsed="false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</row>
    <row r="910" customFormat="false" ht="12.75" hidden="false" customHeight="true" outlineLevel="0" collapsed="false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</row>
    <row r="911" customFormat="false" ht="12.75" hidden="false" customHeight="true" outlineLevel="0" collapsed="false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</row>
    <row r="912" customFormat="false" ht="12.75" hidden="false" customHeight="true" outlineLevel="0" collapsed="false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</row>
    <row r="913" customFormat="false" ht="12.75" hidden="false" customHeight="true" outlineLevel="0" collapsed="false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</row>
    <row r="914" customFormat="false" ht="12.75" hidden="false" customHeight="true" outlineLevel="0" collapsed="false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</row>
    <row r="915" customFormat="false" ht="12.75" hidden="false" customHeight="true" outlineLevel="0" collapsed="false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</row>
    <row r="916" customFormat="false" ht="12.75" hidden="false" customHeight="true" outlineLevel="0" collapsed="false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</row>
    <row r="917" customFormat="false" ht="12.75" hidden="false" customHeight="true" outlineLevel="0" collapsed="false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</row>
    <row r="918" customFormat="false" ht="12.75" hidden="false" customHeight="true" outlineLevel="0" collapsed="false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</row>
    <row r="919" customFormat="false" ht="12.75" hidden="false" customHeight="true" outlineLevel="0" collapsed="false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</row>
    <row r="920" customFormat="false" ht="12.75" hidden="false" customHeight="true" outlineLevel="0" collapsed="false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</row>
    <row r="921" customFormat="false" ht="12.75" hidden="false" customHeight="true" outlineLevel="0" collapsed="false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</row>
    <row r="922" customFormat="false" ht="12.75" hidden="false" customHeight="true" outlineLevel="0" collapsed="false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</row>
    <row r="923" customFormat="false" ht="12.75" hidden="false" customHeight="true" outlineLevel="0" collapsed="false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</row>
    <row r="924" customFormat="false" ht="12.75" hidden="false" customHeight="true" outlineLevel="0" collapsed="false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</row>
    <row r="925" customFormat="false" ht="12.75" hidden="false" customHeight="true" outlineLevel="0" collapsed="false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</row>
    <row r="926" customFormat="false" ht="12.75" hidden="false" customHeight="true" outlineLevel="0" collapsed="false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</row>
    <row r="927" customFormat="false" ht="12.75" hidden="false" customHeight="true" outlineLevel="0" collapsed="false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</row>
    <row r="928" customFormat="false" ht="12.75" hidden="false" customHeight="true" outlineLevel="0" collapsed="false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</row>
    <row r="929" customFormat="false" ht="12.75" hidden="false" customHeight="true" outlineLevel="0" collapsed="false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</row>
    <row r="930" customFormat="false" ht="12.75" hidden="false" customHeight="true" outlineLevel="0" collapsed="false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</row>
    <row r="931" customFormat="false" ht="12.75" hidden="false" customHeight="true" outlineLevel="0" collapsed="false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</row>
    <row r="932" customFormat="false" ht="12.75" hidden="false" customHeight="true" outlineLevel="0" collapsed="false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</row>
    <row r="933" customFormat="false" ht="12.75" hidden="false" customHeight="true" outlineLevel="0" collapsed="false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</row>
    <row r="934" customFormat="false" ht="12.75" hidden="false" customHeight="true" outlineLevel="0" collapsed="false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</row>
    <row r="935" customFormat="false" ht="12.75" hidden="false" customHeight="true" outlineLevel="0" collapsed="false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</row>
    <row r="936" customFormat="false" ht="12.75" hidden="false" customHeight="true" outlineLevel="0" collapsed="false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</row>
    <row r="937" customFormat="false" ht="12.75" hidden="false" customHeight="true" outlineLevel="0" collapsed="false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</row>
    <row r="938" customFormat="false" ht="12.75" hidden="false" customHeight="true" outlineLevel="0" collapsed="false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</row>
    <row r="939" customFormat="false" ht="12.75" hidden="false" customHeight="true" outlineLevel="0" collapsed="false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</row>
    <row r="940" customFormat="false" ht="12.75" hidden="false" customHeight="true" outlineLevel="0" collapsed="false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</row>
    <row r="941" customFormat="false" ht="12.75" hidden="false" customHeight="true" outlineLevel="0" collapsed="false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</row>
    <row r="942" customFormat="false" ht="12.75" hidden="false" customHeight="true" outlineLevel="0" collapsed="false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</row>
    <row r="943" customFormat="false" ht="12.75" hidden="false" customHeight="true" outlineLevel="0" collapsed="false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</row>
    <row r="944" customFormat="false" ht="12.75" hidden="false" customHeight="true" outlineLevel="0" collapsed="false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</row>
    <row r="945" customFormat="false" ht="12.75" hidden="false" customHeight="true" outlineLevel="0" collapsed="false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</row>
    <row r="946" customFormat="false" ht="12.75" hidden="false" customHeight="true" outlineLevel="0" collapsed="false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</row>
    <row r="947" customFormat="false" ht="12.75" hidden="false" customHeight="true" outlineLevel="0" collapsed="false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</row>
    <row r="948" customFormat="false" ht="12.75" hidden="false" customHeight="true" outlineLevel="0" collapsed="false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</row>
    <row r="949" customFormat="false" ht="12.75" hidden="false" customHeight="true" outlineLevel="0" collapsed="false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</row>
    <row r="950" customFormat="false" ht="12.75" hidden="false" customHeight="true" outlineLevel="0" collapsed="false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</row>
    <row r="951" customFormat="false" ht="12.75" hidden="false" customHeight="true" outlineLevel="0" collapsed="false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</row>
    <row r="952" customFormat="false" ht="12.75" hidden="false" customHeight="true" outlineLevel="0" collapsed="false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</row>
    <row r="953" customFormat="false" ht="12.75" hidden="false" customHeight="true" outlineLevel="0" collapsed="false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</row>
    <row r="954" customFormat="false" ht="12.75" hidden="false" customHeight="true" outlineLevel="0" collapsed="false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customFormat="false" ht="12.75" hidden="false" customHeight="true" outlineLevel="0" collapsed="false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</row>
    <row r="956" customFormat="false" ht="12.75" hidden="false" customHeight="true" outlineLevel="0" collapsed="false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</row>
    <row r="957" customFormat="false" ht="12.75" hidden="false" customHeight="true" outlineLevel="0" collapsed="false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</row>
    <row r="958" customFormat="false" ht="12.75" hidden="false" customHeight="true" outlineLevel="0" collapsed="false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</row>
    <row r="959" customFormat="false" ht="12.75" hidden="false" customHeight="true" outlineLevel="0" collapsed="false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</row>
    <row r="960" customFormat="false" ht="12.75" hidden="false" customHeight="true" outlineLevel="0" collapsed="false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</row>
    <row r="961" customFormat="false" ht="12.75" hidden="false" customHeight="true" outlineLevel="0" collapsed="false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</row>
    <row r="962" customFormat="false" ht="12.75" hidden="false" customHeight="true" outlineLevel="0" collapsed="false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</row>
    <row r="963" customFormat="false" ht="12.75" hidden="false" customHeight="true" outlineLevel="0" collapsed="false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</row>
    <row r="964" customFormat="false" ht="12.75" hidden="false" customHeight="true" outlineLevel="0" collapsed="false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</row>
    <row r="965" customFormat="false" ht="12.75" hidden="false" customHeight="true" outlineLevel="0" collapsed="false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</row>
    <row r="966" customFormat="false" ht="12.75" hidden="false" customHeight="true" outlineLevel="0" collapsed="false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</row>
    <row r="967" customFormat="false" ht="12.75" hidden="false" customHeight="true" outlineLevel="0" collapsed="false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</row>
    <row r="968" customFormat="false" ht="12.75" hidden="false" customHeight="true" outlineLevel="0" collapsed="false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</row>
    <row r="969" customFormat="false" ht="12.75" hidden="false" customHeight="true" outlineLevel="0" collapsed="false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</row>
    <row r="970" customFormat="false" ht="12.75" hidden="false" customHeight="true" outlineLevel="0" collapsed="false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</row>
    <row r="971" customFormat="false" ht="12.75" hidden="false" customHeight="true" outlineLevel="0" collapsed="false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</row>
    <row r="972" customFormat="false" ht="12.75" hidden="false" customHeight="true" outlineLevel="0" collapsed="false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</row>
    <row r="973" customFormat="false" ht="12.75" hidden="false" customHeight="true" outlineLevel="0" collapsed="false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</row>
    <row r="974" customFormat="false" ht="12.75" hidden="false" customHeight="true" outlineLevel="0" collapsed="false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</row>
    <row r="975" customFormat="false" ht="12.75" hidden="false" customHeight="true" outlineLevel="0" collapsed="false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</row>
    <row r="976" customFormat="false" ht="12.75" hidden="false" customHeight="true" outlineLevel="0" collapsed="false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</row>
    <row r="977" customFormat="false" ht="12.75" hidden="false" customHeight="true" outlineLevel="0" collapsed="false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</row>
    <row r="978" customFormat="false" ht="12.75" hidden="false" customHeight="true" outlineLevel="0" collapsed="false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</row>
    <row r="979" customFormat="false" ht="12.75" hidden="false" customHeight="true" outlineLevel="0" collapsed="false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</row>
    <row r="980" customFormat="false" ht="12.75" hidden="false" customHeight="true" outlineLevel="0" collapsed="false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</row>
    <row r="981" customFormat="false" ht="12.75" hidden="false" customHeight="true" outlineLevel="0" collapsed="false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</row>
    <row r="982" customFormat="false" ht="12.75" hidden="false" customHeight="true" outlineLevel="0" collapsed="false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</row>
    <row r="983" customFormat="false" ht="12.75" hidden="false" customHeight="true" outlineLevel="0" collapsed="false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</row>
    <row r="984" customFormat="false" ht="12.75" hidden="false" customHeight="true" outlineLevel="0" collapsed="false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</row>
    <row r="985" customFormat="false" ht="12.75" hidden="false" customHeight="true" outlineLevel="0" collapsed="false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</row>
    <row r="986" customFormat="false" ht="12.75" hidden="false" customHeight="true" outlineLevel="0" collapsed="false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</row>
    <row r="987" customFormat="false" ht="12.75" hidden="false" customHeight="true" outlineLevel="0" collapsed="false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</row>
    <row r="988" customFormat="false" ht="12.75" hidden="false" customHeight="true" outlineLevel="0" collapsed="false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</row>
    <row r="989" customFormat="false" ht="12.75" hidden="false" customHeight="true" outlineLevel="0" collapsed="false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</row>
    <row r="990" customFormat="false" ht="12.75" hidden="false" customHeight="true" outlineLevel="0" collapsed="false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</row>
    <row r="991" customFormat="false" ht="12.75" hidden="false" customHeight="true" outlineLevel="0" collapsed="false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</row>
    <row r="992" customFormat="false" ht="12.75" hidden="false" customHeight="true" outlineLevel="0" collapsed="false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</row>
    <row r="993" customFormat="false" ht="12.75" hidden="false" customHeight="true" outlineLevel="0" collapsed="false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</row>
    <row r="994" customFormat="false" ht="12.75" hidden="false" customHeight="true" outlineLevel="0" collapsed="false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</row>
    <row r="995" customFormat="false" ht="12.75" hidden="false" customHeight="true" outlineLevel="0" collapsed="false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59b" objects="true" scenarios="true"/>
  <mergeCells count="118">
    <mergeCell ref="E1:F1"/>
    <mergeCell ref="H1:J1"/>
    <mergeCell ref="B2:J2"/>
    <mergeCell ref="C3:I3"/>
    <mergeCell ref="C4:I4"/>
    <mergeCell ref="C5:I5"/>
    <mergeCell ref="C6:I6"/>
    <mergeCell ref="B8:J8"/>
    <mergeCell ref="B9:D9"/>
    <mergeCell ref="F9:J9"/>
    <mergeCell ref="B10:D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B26:I26"/>
    <mergeCell ref="B29:J29"/>
    <mergeCell ref="B30:H30"/>
    <mergeCell ref="B31:I31"/>
    <mergeCell ref="C32:H32"/>
    <mergeCell ref="C33:H33"/>
    <mergeCell ref="B34:H34"/>
    <mergeCell ref="B36:H36"/>
    <mergeCell ref="B37:I37"/>
    <mergeCell ref="C38:H38"/>
    <mergeCell ref="C39:H39"/>
    <mergeCell ref="C40:H40"/>
    <mergeCell ref="C41:H41"/>
    <mergeCell ref="C42:H42"/>
    <mergeCell ref="C43:H43"/>
    <mergeCell ref="C44:H44"/>
    <mergeCell ref="C45:H45"/>
    <mergeCell ref="B46:H46"/>
    <mergeCell ref="B48:H48"/>
    <mergeCell ref="C49:H49"/>
    <mergeCell ref="C50:H50"/>
    <mergeCell ref="C51:H51"/>
    <mergeCell ref="C52:H52"/>
    <mergeCell ref="C53:H53"/>
    <mergeCell ref="C54:H54"/>
    <mergeCell ref="B55:I55"/>
    <mergeCell ref="B57:J57"/>
    <mergeCell ref="B58:I58"/>
    <mergeCell ref="C59:I59"/>
    <mergeCell ref="C60:I60"/>
    <mergeCell ref="C61:I61"/>
    <mergeCell ref="B62:I62"/>
    <mergeCell ref="B64:J64"/>
    <mergeCell ref="B65:J65"/>
    <mergeCell ref="C66:H66"/>
    <mergeCell ref="B67:I67"/>
    <mergeCell ref="C68:H68"/>
    <mergeCell ref="C69:H69"/>
    <mergeCell ref="C70:H70"/>
    <mergeCell ref="C71:H71"/>
    <mergeCell ref="C72:H72"/>
    <mergeCell ref="B73:H73"/>
    <mergeCell ref="B74:J74"/>
    <mergeCell ref="B76:J76"/>
    <mergeCell ref="B77:H77"/>
    <mergeCell ref="B78:I78"/>
    <mergeCell ref="C79:H79"/>
    <mergeCell ref="C80:H80"/>
    <mergeCell ref="C81:H81"/>
    <mergeCell ref="C82:H82"/>
    <mergeCell ref="C83:H83"/>
    <mergeCell ref="C84:H84"/>
    <mergeCell ref="B85:H85"/>
    <mergeCell ref="B86:J86"/>
    <mergeCell ref="B87:H87"/>
    <mergeCell ref="B88:I88"/>
    <mergeCell ref="C89:H89"/>
    <mergeCell ref="B90:H90"/>
    <mergeCell ref="B92:J92"/>
    <mergeCell ref="B93:I93"/>
    <mergeCell ref="C94:I94"/>
    <mergeCell ref="C95:I95"/>
    <mergeCell ref="B96:I96"/>
    <mergeCell ref="B99:J99"/>
    <mergeCell ref="C100:H100"/>
    <mergeCell ref="C101:H101"/>
    <mergeCell ref="C102:H102"/>
    <mergeCell ref="C103:H103"/>
    <mergeCell ref="C104:H104"/>
    <mergeCell ref="B105:H105"/>
    <mergeCell ref="B106:J106"/>
    <mergeCell ref="B108:J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B117:H117"/>
    <mergeCell ref="B120:J120"/>
    <mergeCell ref="B121:I121"/>
    <mergeCell ref="C122:I122"/>
    <mergeCell ref="C123:I123"/>
    <mergeCell ref="C124:I124"/>
    <mergeCell ref="C125:I125"/>
    <mergeCell ref="C126:I126"/>
    <mergeCell ref="C127:I127"/>
    <mergeCell ref="C128:I128"/>
    <mergeCell ref="B129:I129"/>
    <mergeCell ref="C130:H130"/>
    <mergeCell ref="B133:K148"/>
  </mergeCells>
  <printOptions headings="false" gridLines="false" gridLinesSet="true" horizontalCentered="false" verticalCentered="false"/>
  <pageMargins left="0.196527777777778" right="0" top="0.75" bottom="0.75" header="0" footer="0"/>
  <pageSetup paperSize="9" scale="54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/>
  <dc:description/>
  <dc:language>pt-BR</dc:language>
  <cp:lastModifiedBy/>
  <cp:lastPrinted>2021-06-24T16:41:53Z</cp:lastPrinted>
  <dcterms:modified xsi:type="dcterms:W3CDTF">2021-12-06T12:13:22Z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