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eu Drive\COMPRAS E LICITAÇÃO\Public CPL\EDITAIS PREGÃO TRD 2021\PREGÃO 26 2021 SERVIÇO TERCEIRIZADO - Copa e Cozinha\"/>
    </mc:Choice>
  </mc:AlternateContent>
  <bookViews>
    <workbookView xWindow="0" yWindow="0" windowWidth="28800" windowHeight="12330" tabRatio="500"/>
  </bookViews>
  <sheets>
    <sheet name="Proposta" sheetId="1" r:id="rId1"/>
    <sheet name="Uniforme-EPI" sheetId="2" r:id="rId2"/>
    <sheet name="Aux Cozinha 44h" sheetId="3" r:id="rId3"/>
    <sheet name="Aux Cozinha 12x36" sheetId="4" r:id="rId4"/>
    <sheet name="Cozinheira 12x36" sheetId="5" r:id="rId5"/>
    <sheet name="Padeiro" sheetId="6" r:id="rId6"/>
    <sheet name="Diárias" sheetId="7" r:id="rId7"/>
  </sheets>
  <externalReferences>
    <externalReference r:id="rId8"/>
  </externalReferences>
  <definedNames>
    <definedName name="_ftn4" localSheetId="4">'Cozinheira 12x36'!$A$159</definedName>
    <definedName name="_xlnm.Print_Area" localSheetId="3">'Aux Cozinha 12x36'!$B$1:$K$134</definedName>
    <definedName name="_xlnm.Print_Area" localSheetId="2">'Aux Cozinha 44h'!$B$1:$K$134</definedName>
    <definedName name="_xlnm.Print_Area" localSheetId="4">'Cozinheira 12x36'!$B$1:$K$134</definedName>
    <definedName name="_xlnm.Print_Area" localSheetId="6">Diárias!$B$1:$K$132</definedName>
    <definedName name="_xlnm.Print_Area" localSheetId="5">Padeiro!$B$1:$L$134</definedName>
    <definedName name="_xlnm.Print_Area" localSheetId="0">Proposta!$A$1:$H$15</definedName>
    <definedName name="_xlnm.Print_Area" localSheetId="1">'Uniforme-EPI'!$A$1:$F$71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31" i="7" l="1"/>
  <c r="J129" i="7"/>
  <c r="C129" i="7"/>
  <c r="J128" i="7"/>
  <c r="C128" i="7"/>
  <c r="J127" i="7"/>
  <c r="C127" i="7"/>
  <c r="C126" i="7"/>
  <c r="J125" i="7"/>
  <c r="C125" i="7"/>
  <c r="I120" i="7"/>
  <c r="I88" i="7"/>
  <c r="I76" i="7"/>
  <c r="J62" i="7"/>
  <c r="J65" i="7" s="1"/>
  <c r="J126" i="7" s="1"/>
  <c r="J130" i="7" s="1"/>
  <c r="K58" i="7"/>
  <c r="J64" i="7" s="1"/>
  <c r="K57" i="7"/>
  <c r="J48" i="7"/>
  <c r="J63" i="7" s="1"/>
  <c r="I48" i="7"/>
  <c r="I36" i="7"/>
  <c r="I132" i="6"/>
  <c r="C130" i="6"/>
  <c r="C128" i="6"/>
  <c r="C127" i="6"/>
  <c r="C126" i="6"/>
  <c r="C125" i="6"/>
  <c r="J124" i="6"/>
  <c r="C124" i="6"/>
  <c r="I119" i="6"/>
  <c r="J92" i="6"/>
  <c r="J97" i="6" s="1"/>
  <c r="I86" i="6"/>
  <c r="I85" i="6"/>
  <c r="I84" i="6"/>
  <c r="I83" i="6"/>
  <c r="I82" i="6"/>
  <c r="I74" i="6"/>
  <c r="I72" i="6"/>
  <c r="I73" i="6" s="1"/>
  <c r="I70" i="6"/>
  <c r="J55" i="6"/>
  <c r="J51" i="6"/>
  <c r="J57" i="6" s="1"/>
  <c r="J63" i="6" s="1"/>
  <c r="I48" i="6"/>
  <c r="I35" i="6"/>
  <c r="I81" i="6" s="1"/>
  <c r="I34" i="6"/>
  <c r="I36" i="6" s="1"/>
  <c r="J25" i="6"/>
  <c r="J24" i="6"/>
  <c r="J23" i="6"/>
  <c r="J28" i="6" s="1"/>
  <c r="J18" i="6"/>
  <c r="J17" i="6"/>
  <c r="J13" i="6"/>
  <c r="I132" i="5"/>
  <c r="C130" i="5"/>
  <c r="C128" i="5"/>
  <c r="C127" i="5"/>
  <c r="C126" i="5"/>
  <c r="C125" i="5"/>
  <c r="C124" i="5"/>
  <c r="I119" i="5"/>
  <c r="I85" i="5"/>
  <c r="I84" i="5"/>
  <c r="I83" i="5"/>
  <c r="I82" i="5"/>
  <c r="I81" i="5"/>
  <c r="I74" i="5"/>
  <c r="I72" i="5"/>
  <c r="I73" i="5" s="1"/>
  <c r="I70" i="5"/>
  <c r="J56" i="5"/>
  <c r="J55" i="5"/>
  <c r="I53" i="5"/>
  <c r="J53" i="5" s="1"/>
  <c r="J52" i="5"/>
  <c r="J57" i="5" s="1"/>
  <c r="J63" i="5" s="1"/>
  <c r="I48" i="5"/>
  <c r="I36" i="5"/>
  <c r="I35" i="5"/>
  <c r="I34" i="5"/>
  <c r="J24" i="5"/>
  <c r="J23" i="5"/>
  <c r="J18" i="5"/>
  <c r="J17" i="5"/>
  <c r="J13" i="5"/>
  <c r="J5" i="5"/>
  <c r="I132" i="4"/>
  <c r="C130" i="4"/>
  <c r="C128" i="4"/>
  <c r="C127" i="4"/>
  <c r="C126" i="4"/>
  <c r="C125" i="4"/>
  <c r="C124" i="4"/>
  <c r="I119" i="4"/>
  <c r="I85" i="4"/>
  <c r="I84" i="4"/>
  <c r="I83" i="4"/>
  <c r="I82" i="4"/>
  <c r="I74" i="4"/>
  <c r="I72" i="4"/>
  <c r="I73" i="4" s="1"/>
  <c r="I70" i="4"/>
  <c r="J56" i="4"/>
  <c r="J55" i="4"/>
  <c r="I53" i="4"/>
  <c r="J53" i="4" s="1"/>
  <c r="J52" i="4"/>
  <c r="J51" i="4"/>
  <c r="J57" i="4" s="1"/>
  <c r="J63" i="4" s="1"/>
  <c r="I48" i="4"/>
  <c r="I35" i="4"/>
  <c r="I81" i="4" s="1"/>
  <c r="I34" i="4"/>
  <c r="J24" i="4"/>
  <c r="J18" i="4"/>
  <c r="J17" i="4"/>
  <c r="J15" i="4"/>
  <c r="J23" i="4" s="1"/>
  <c r="J13" i="4"/>
  <c r="J5" i="4"/>
  <c r="I132" i="3"/>
  <c r="C130" i="3"/>
  <c r="C128" i="3"/>
  <c r="C127" i="3"/>
  <c r="C126" i="3"/>
  <c r="C125" i="3"/>
  <c r="C124" i="3"/>
  <c r="I119" i="3"/>
  <c r="J97" i="3"/>
  <c r="J92" i="3"/>
  <c r="I85" i="3"/>
  <c r="I84" i="3"/>
  <c r="I83" i="3"/>
  <c r="I82" i="3"/>
  <c r="I81" i="3"/>
  <c r="I74" i="3"/>
  <c r="I73" i="3"/>
  <c r="I72" i="3"/>
  <c r="I71" i="3"/>
  <c r="I75" i="3" s="1"/>
  <c r="I70" i="3"/>
  <c r="J56" i="3"/>
  <c r="J55" i="3"/>
  <c r="J53" i="3"/>
  <c r="J52" i="3"/>
  <c r="J57" i="3" s="1"/>
  <c r="J63" i="3" s="1"/>
  <c r="J51" i="3"/>
  <c r="I48" i="3"/>
  <c r="I35" i="3"/>
  <c r="I34" i="3"/>
  <c r="I36" i="3" s="1"/>
  <c r="J28" i="3"/>
  <c r="J24" i="3"/>
  <c r="J23" i="3"/>
  <c r="J13" i="3"/>
  <c r="F69" i="2"/>
  <c r="J105" i="6" s="1"/>
  <c r="F68" i="2"/>
  <c r="E68" i="2"/>
  <c r="E67" i="2"/>
  <c r="F67" i="2" s="1"/>
  <c r="F66" i="2"/>
  <c r="E66" i="2"/>
  <c r="E65" i="2"/>
  <c r="F65" i="2" s="1"/>
  <c r="F64" i="2"/>
  <c r="E64" i="2"/>
  <c r="E63" i="2"/>
  <c r="F63" i="2" s="1"/>
  <c r="F62" i="2"/>
  <c r="E62" i="2"/>
  <c r="F59" i="2"/>
  <c r="E59" i="2"/>
  <c r="E58" i="2"/>
  <c r="F58" i="2" s="1"/>
  <c r="E57" i="2"/>
  <c r="F57" i="2" s="1"/>
  <c r="E56" i="2"/>
  <c r="F56" i="2" s="1"/>
  <c r="E55" i="2"/>
  <c r="F55" i="2" s="1"/>
  <c r="E54" i="2"/>
  <c r="F54" i="2" s="1"/>
  <c r="F60" i="2" s="1"/>
  <c r="J103" i="6" s="1"/>
  <c r="J107" i="6" s="1"/>
  <c r="J128" i="6" s="1"/>
  <c r="F50" i="2"/>
  <c r="E50" i="2"/>
  <c r="E49" i="2"/>
  <c r="F49" i="2" s="1"/>
  <c r="F48" i="2"/>
  <c r="E48" i="2"/>
  <c r="E47" i="2"/>
  <c r="F47" i="2" s="1"/>
  <c r="F46" i="2"/>
  <c r="E46" i="2"/>
  <c r="E45" i="2"/>
  <c r="F45" i="2" s="1"/>
  <c r="E44" i="2"/>
  <c r="F44" i="2" s="1"/>
  <c r="E41" i="2"/>
  <c r="F41" i="2" s="1"/>
  <c r="F40" i="2"/>
  <c r="E40" i="2"/>
  <c r="E39" i="2"/>
  <c r="F39" i="2" s="1"/>
  <c r="F38" i="2"/>
  <c r="E38" i="2"/>
  <c r="E37" i="2"/>
  <c r="F37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F34" i="2" s="1"/>
  <c r="J105" i="4" s="1"/>
  <c r="E25" i="2"/>
  <c r="F25" i="2" s="1"/>
  <c r="F24" i="2"/>
  <c r="E24" i="2"/>
  <c r="E23" i="2"/>
  <c r="F23" i="2" s="1"/>
  <c r="F22" i="2"/>
  <c r="E22" i="2"/>
  <c r="E21" i="2"/>
  <c r="F21" i="2" s="1"/>
  <c r="E17" i="2"/>
  <c r="F17" i="2" s="1"/>
  <c r="E16" i="2"/>
  <c r="F16" i="2" s="1"/>
  <c r="E15" i="2"/>
  <c r="F15" i="2" s="1"/>
  <c r="E14" i="2"/>
  <c r="F14" i="2" s="1"/>
  <c r="F18" i="2" s="1"/>
  <c r="J105" i="3" s="1"/>
  <c r="E13" i="2"/>
  <c r="F13" i="2" s="1"/>
  <c r="E12" i="2"/>
  <c r="F12" i="2" s="1"/>
  <c r="E11" i="2"/>
  <c r="F11" i="2" s="1"/>
  <c r="F8" i="2"/>
  <c r="E8" i="2"/>
  <c r="E7" i="2"/>
  <c r="F7" i="2" s="1"/>
  <c r="F6" i="2"/>
  <c r="E6" i="2"/>
  <c r="E5" i="2"/>
  <c r="F5" i="2" s="1"/>
  <c r="F4" i="2"/>
  <c r="E4" i="2"/>
  <c r="E12" i="1"/>
  <c r="A12" i="1"/>
  <c r="E11" i="1"/>
  <c r="A11" i="1"/>
  <c r="E10" i="1"/>
  <c r="A10" i="1"/>
  <c r="E9" i="1"/>
  <c r="A9" i="1"/>
  <c r="F26" i="2" l="1"/>
  <c r="J103" i="4" s="1"/>
  <c r="J107" i="4" s="1"/>
  <c r="J128" i="4" s="1"/>
  <c r="J28" i="4"/>
  <c r="I87" i="4"/>
  <c r="J113" i="7"/>
  <c r="J114" i="7" s="1"/>
  <c r="F9" i="2"/>
  <c r="J103" i="3" s="1"/>
  <c r="J107" i="3" s="1"/>
  <c r="J128" i="3" s="1"/>
  <c r="F51" i="2"/>
  <c r="J105" i="5" s="1"/>
  <c r="J80" i="3"/>
  <c r="J124" i="3"/>
  <c r="J90" i="3"/>
  <c r="J69" i="3"/>
  <c r="J33" i="3"/>
  <c r="F42" i="2"/>
  <c r="J103" i="5" s="1"/>
  <c r="J107" i="5" s="1"/>
  <c r="J128" i="5" s="1"/>
  <c r="I71" i="6"/>
  <c r="I75" i="6" s="1"/>
  <c r="J33" i="6"/>
  <c r="I86" i="3"/>
  <c r="I87" i="3" s="1"/>
  <c r="I36" i="4"/>
  <c r="I86" i="5"/>
  <c r="I87" i="5" s="1"/>
  <c r="I71" i="5"/>
  <c r="I75" i="5" s="1"/>
  <c r="I87" i="6"/>
  <c r="J80" i="6"/>
  <c r="I86" i="4"/>
  <c r="I71" i="4"/>
  <c r="I75" i="4" s="1"/>
  <c r="J28" i="5"/>
  <c r="J69" i="6"/>
  <c r="J90" i="6"/>
  <c r="J90" i="5" l="1"/>
  <c r="J91" i="5" s="1"/>
  <c r="J92" i="5" s="1"/>
  <c r="J97" i="5" s="1"/>
  <c r="J69" i="5"/>
  <c r="J33" i="5"/>
  <c r="J124" i="5"/>
  <c r="J80" i="5"/>
  <c r="J35" i="6"/>
  <c r="J34" i="6"/>
  <c r="J36" i="6" s="1"/>
  <c r="J85" i="6"/>
  <c r="J83" i="6"/>
  <c r="J81" i="6"/>
  <c r="J84" i="6"/>
  <c r="J82" i="6"/>
  <c r="J86" i="6"/>
  <c r="J118" i="7"/>
  <c r="J90" i="4"/>
  <c r="J91" i="4" s="1"/>
  <c r="J92" i="4" s="1"/>
  <c r="J97" i="4" s="1"/>
  <c r="J69" i="4"/>
  <c r="J33" i="4"/>
  <c r="J124" i="4"/>
  <c r="J80" i="4"/>
  <c r="J35" i="3"/>
  <c r="J34" i="3"/>
  <c r="J86" i="3"/>
  <c r="J84" i="3"/>
  <c r="J82" i="3"/>
  <c r="J85" i="3"/>
  <c r="J81" i="3"/>
  <c r="J83" i="3"/>
  <c r="J116" i="7"/>
  <c r="J120" i="7" s="1"/>
  <c r="J131" i="7" s="1"/>
  <c r="J132" i="7" s="1"/>
  <c r="B13" i="1" s="1"/>
  <c r="D13" i="1" s="1"/>
  <c r="F13" i="1" s="1"/>
  <c r="H13" i="1" s="1"/>
  <c r="J74" i="6"/>
  <c r="J72" i="6"/>
  <c r="J70" i="6"/>
  <c r="J73" i="6"/>
  <c r="J71" i="6"/>
  <c r="J73" i="3"/>
  <c r="J71" i="3"/>
  <c r="J72" i="3"/>
  <c r="J74" i="3"/>
  <c r="J70" i="3"/>
  <c r="J117" i="7"/>
  <c r="J35" i="4" l="1"/>
  <c r="J34" i="4"/>
  <c r="J36" i="4" s="1"/>
  <c r="J61" i="6"/>
  <c r="J39" i="6"/>
  <c r="J75" i="6"/>
  <c r="J126" i="6" s="1"/>
  <c r="J85" i="4"/>
  <c r="J83" i="4"/>
  <c r="J81" i="4"/>
  <c r="J87" i="4" s="1"/>
  <c r="J96" i="4" s="1"/>
  <c r="J98" i="4" s="1"/>
  <c r="J127" i="4" s="1"/>
  <c r="J84" i="4"/>
  <c r="J86" i="4"/>
  <c r="J82" i="4"/>
  <c r="J75" i="3"/>
  <c r="J126" i="3" s="1"/>
  <c r="J87" i="3"/>
  <c r="J96" i="3" s="1"/>
  <c r="J98" i="3" s="1"/>
  <c r="J127" i="3" s="1"/>
  <c r="J85" i="5"/>
  <c r="J83" i="5"/>
  <c r="J81" i="5"/>
  <c r="J87" i="5" s="1"/>
  <c r="J96" i="5" s="1"/>
  <c r="J98" i="5" s="1"/>
  <c r="J127" i="5" s="1"/>
  <c r="J82" i="5"/>
  <c r="J86" i="5"/>
  <c r="J84" i="5"/>
  <c r="J73" i="5"/>
  <c r="J71" i="5"/>
  <c r="J74" i="5"/>
  <c r="J70" i="5"/>
  <c r="J72" i="5"/>
  <c r="J73" i="4"/>
  <c r="J71" i="4"/>
  <c r="J72" i="4"/>
  <c r="J70" i="4"/>
  <c r="J75" i="4" s="1"/>
  <c r="J126" i="4" s="1"/>
  <c r="J74" i="4"/>
  <c r="J87" i="6"/>
  <c r="J96" i="6" s="1"/>
  <c r="J98" i="6" s="1"/>
  <c r="J127" i="6" s="1"/>
  <c r="J35" i="5"/>
  <c r="J34" i="5"/>
  <c r="J36" i="5" s="1"/>
  <c r="J36" i="3"/>
  <c r="J61" i="4" l="1"/>
  <c r="J39" i="4"/>
  <c r="J61" i="5"/>
  <c r="J39" i="5"/>
  <c r="J44" i="6"/>
  <c r="J40" i="6"/>
  <c r="J47" i="6"/>
  <c r="J43" i="6"/>
  <c r="J45" i="6"/>
  <c r="J46" i="6"/>
  <c r="J42" i="6"/>
  <c r="J41" i="6"/>
  <c r="J75" i="5"/>
  <c r="J126" i="5" s="1"/>
  <c r="J61" i="3"/>
  <c r="J39" i="3"/>
  <c r="J48" i="6" l="1"/>
  <c r="J62" i="6" s="1"/>
  <c r="J64" i="6" s="1"/>
  <c r="J125" i="6" s="1"/>
  <c r="J129" i="6" s="1"/>
  <c r="J45" i="4"/>
  <c r="J41" i="4"/>
  <c r="J44" i="4"/>
  <c r="J40" i="4"/>
  <c r="J42" i="4"/>
  <c r="J47" i="4"/>
  <c r="J46" i="4"/>
  <c r="J43" i="4"/>
  <c r="J45" i="3"/>
  <c r="J41" i="3"/>
  <c r="J44" i="3"/>
  <c r="J40" i="3"/>
  <c r="J43" i="3"/>
  <c r="J47" i="3"/>
  <c r="J42" i="3"/>
  <c r="J46" i="3"/>
  <c r="J44" i="5"/>
  <c r="J40" i="5"/>
  <c r="J47" i="5"/>
  <c r="J43" i="5"/>
  <c r="J42" i="5"/>
  <c r="J46" i="5"/>
  <c r="J45" i="5"/>
  <c r="J41" i="5"/>
  <c r="J48" i="3" l="1"/>
  <c r="J62" i="3" s="1"/>
  <c r="J64" i="3" s="1"/>
  <c r="J125" i="3" s="1"/>
  <c r="J129" i="3" s="1"/>
  <c r="J48" i="4"/>
  <c r="J62" i="4" s="1"/>
  <c r="J64" i="4" s="1"/>
  <c r="J125" i="4" s="1"/>
  <c r="J129" i="4" s="1"/>
  <c r="J112" i="6"/>
  <c r="J113" i="6"/>
  <c r="J117" i="6" s="1"/>
  <c r="J48" i="5"/>
  <c r="J62" i="5" s="1"/>
  <c r="J64" i="5" s="1"/>
  <c r="J125" i="5" s="1"/>
  <c r="J129" i="5" s="1"/>
  <c r="J116" i="6" l="1"/>
  <c r="J115" i="6"/>
  <c r="J112" i="4"/>
  <c r="J113" i="4"/>
  <c r="J116" i="4" s="1"/>
  <c r="J113" i="5"/>
  <c r="J115" i="5" s="1"/>
  <c r="J112" i="5"/>
  <c r="J119" i="6"/>
  <c r="J130" i="6" s="1"/>
  <c r="J131" i="6" s="1"/>
  <c r="J113" i="3"/>
  <c r="J112" i="3"/>
  <c r="J117" i="3" s="1"/>
  <c r="J115" i="3"/>
  <c r="J134" i="6" l="1"/>
  <c r="J132" i="6"/>
  <c r="B12" i="1"/>
  <c r="D12" i="1" s="1"/>
  <c r="F12" i="1" s="1"/>
  <c r="H12" i="1" s="1"/>
  <c r="J115" i="4"/>
  <c r="J119" i="4" s="1"/>
  <c r="J130" i="4" s="1"/>
  <c r="J131" i="4" s="1"/>
  <c r="J117" i="4"/>
  <c r="J117" i="5"/>
  <c r="J119" i="5" s="1"/>
  <c r="J130" i="5" s="1"/>
  <c r="J131" i="5" s="1"/>
  <c r="J116" i="3"/>
  <c r="J119" i="3" s="1"/>
  <c r="J130" i="3" s="1"/>
  <c r="J131" i="3" s="1"/>
  <c r="J116" i="5"/>
  <c r="J134" i="4" l="1"/>
  <c r="J132" i="4"/>
  <c r="B10" i="1"/>
  <c r="D10" i="1" s="1"/>
  <c r="F10" i="1" s="1"/>
  <c r="H10" i="1" s="1"/>
  <c r="J132" i="3"/>
  <c r="J134" i="3"/>
  <c r="B9" i="1"/>
  <c r="J134" i="5"/>
  <c r="J132" i="5"/>
  <c r="B11" i="1"/>
  <c r="D11" i="1" s="1"/>
  <c r="F11" i="1" s="1"/>
  <c r="H11" i="1" s="1"/>
  <c r="B14" i="1" l="1"/>
  <c r="D9" i="1"/>
  <c r="F9" i="1" l="1"/>
  <c r="D14" i="1"/>
  <c r="F14" i="1" l="1"/>
  <c r="H9" i="1"/>
  <c r="H14" i="1" s="1"/>
</calcChain>
</file>

<file path=xl/sharedStrings.xml><?xml version="1.0" encoding="utf-8"?>
<sst xmlns="http://schemas.openxmlformats.org/spreadsheetml/2006/main" count="1048" uniqueCount="189">
  <si>
    <t>PROPOSTA</t>
  </si>
  <si>
    <t>(IDENTIFICAÇÃO DA EMPRESA)</t>
  </si>
  <si>
    <t>Resumo Valor Estimativo da Contratação – Copa e Cozinha</t>
  </si>
  <si>
    <t>Posto</t>
  </si>
  <si>
    <t>Valor Mensal por Empregado</t>
  </si>
  <si>
    <t>Quantidade Empregados Por Posto</t>
  </si>
  <si>
    <t>Valor Mensal do Posto</t>
  </si>
  <si>
    <t>Quantidade de Postos</t>
  </si>
  <si>
    <t xml:space="preserve">Valor Mensal </t>
  </si>
  <si>
    <t>Meses Execução do Serviço</t>
  </si>
  <si>
    <t>Valor Anual do Posto de Serviço</t>
  </si>
  <si>
    <t>Diárias</t>
  </si>
  <si>
    <t>TOTAL</t>
  </si>
  <si>
    <t>CARGO</t>
  </si>
  <si>
    <t>INSUMOS *</t>
  </si>
  <si>
    <t>QUANTIDADE ANUAL</t>
  </si>
  <si>
    <t>VALOR UNITÁRIO</t>
  </si>
  <si>
    <t>VALOR TOTAL ANUAL</t>
  </si>
  <si>
    <t>CUSTO MENSAL</t>
  </si>
  <si>
    <t>AUXILIAR DE COZINHA 44H</t>
  </si>
  <si>
    <t>UNIFORME</t>
  </si>
  <si>
    <t>Camisa de manga curta branca</t>
  </si>
  <si>
    <t>Calça branca</t>
  </si>
  <si>
    <t>Meia (par)</t>
  </si>
  <si>
    <t>Agasalho apropriado (jaqueta forrada)</t>
  </si>
  <si>
    <t>Crachá de identificação em PVC</t>
  </si>
  <si>
    <t>TOTAL:</t>
  </si>
  <si>
    <t>EQUIPAMENTOS DE SEGURANÇA</t>
  </si>
  <si>
    <t>Bota de segurança de PVC (par)</t>
  </si>
  <si>
    <t>Japona Térmica</t>
  </si>
  <si>
    <t>Luvas de látex (par)</t>
  </si>
  <si>
    <t>Avental impermeável</t>
  </si>
  <si>
    <t>Protetor auricular de inserção</t>
  </si>
  <si>
    <t>Máscara descartável (pct c/ 100)</t>
  </si>
  <si>
    <t>Touca sanfonada descartável (pct c/ 100)</t>
  </si>
  <si>
    <t>AUXILIAR DE COZINHA 12X36</t>
  </si>
  <si>
    <t>COZINHEIRO</t>
  </si>
  <si>
    <t xml:space="preserve">Camisa de manga curta </t>
  </si>
  <si>
    <t xml:space="preserve">Calça </t>
  </si>
  <si>
    <t>Luva térmica, cano longo , tipo mão de gato grafiato</t>
  </si>
  <si>
    <t>PADEIRO</t>
  </si>
  <si>
    <t>Calçado apropriado (par)</t>
  </si>
  <si>
    <t>Luvas de látex (par)</t>
  </si>
  <si>
    <t>* Observar descrição detalhada dos insumos no Termo de Referência.</t>
  </si>
  <si>
    <t>Discriminação dos Serviços</t>
  </si>
  <si>
    <t>A</t>
  </si>
  <si>
    <t>Data de apresentação da proposta</t>
  </si>
  <si>
    <t>B</t>
  </si>
  <si>
    <t>Município</t>
  </si>
  <si>
    <t>Machado-MG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</si>
  <si>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</si>
  <si>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</si>
  <si>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</si>
  <si>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</si>
  <si>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</si>
  <si>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</si>
  <si>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</si>
  <si>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</si>
  <si>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Auxiliar de Cozinha 44 horas</t>
  </si>
  <si>
    <t>Dados para composição dos custos referentes à mão de obra</t>
  </si>
  <si>
    <t>Tipo de serviço (mesmo serviço com características distintas)</t>
  </si>
  <si>
    <t>Classificação Brasileira de Ocupações (CBO)</t>
  </si>
  <si>
    <t>5135-05</t>
  </si>
  <si>
    <t>Salário Nominativo da Categoria Profissional</t>
  </si>
  <si>
    <t>Horário de trabalho</t>
  </si>
  <si>
    <t>Seg a sex 05 às 22 e sáb 07 às 11, respeitando 44h</t>
  </si>
  <si>
    <t>Categoria profissional (vinculada à execução contratual)</t>
  </si>
  <si>
    <t>SIND EMPRES REF COLETIVAS EST MG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</si>
  <si>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</si>
  <si>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</si>
  <si>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</si>
  <si>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</si>
  <si>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</si>
  <si>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</si>
  <si>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</si>
  <si>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</si>
  <si>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</si>
  <si>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</si>
  <si>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</si>
  <si>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TOTAL DO MÓDULO 1</t>
  </si>
  <si>
    <t>MÓDULO 2 – ENCARGOS E BENEFÍCIOS ANUAIS, MENSAIS E DIÁRIOS</t>
  </si>
  <si>
    <t>Submódulo 2.1 - 13º Salário, Férias e Adicional de Férias</t>
  </si>
  <si>
    <t>Base de cálculo: Módulo 1</t>
  </si>
  <si>
    <t xml:space="preserve">13 (Décimo terceiro) salário </t>
  </si>
  <si>
    <t>Férias e Adicional de Férias</t>
  </si>
  <si>
    <t>TOTAL SUBMÓDULO 2.1</t>
  </si>
  <si>
    <t>Submódulo 2.2 - GPS, FGTS e Outras Contribuições</t>
  </si>
  <si>
    <t>Base de cálculo: Módulo 1 + Submódulo 2.1</t>
  </si>
  <si>
    <t xml:space="preserve">INSS  </t>
  </si>
  <si>
    <t xml:space="preserve">Salário Educação </t>
  </si>
  <si>
    <t>SAT (Seguro Acidente de Trabalho)</t>
  </si>
  <si>
    <t>SESC ou SESI</t>
  </si>
  <si>
    <t xml:space="preserve">SENAI - SENAC </t>
  </si>
  <si>
    <t>F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</si>
  <si>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</si>
  <si>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</si>
  <si>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</si>
  <si>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</si>
  <si>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</si>
  <si>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</si>
  <si>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</si>
  <si>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</si>
  <si>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 xml:space="preserve">Auxílio-Refeição/Alimentação </t>
  </si>
  <si>
    <t>TR - ITEM 1.8.3</t>
  </si>
  <si>
    <t>Cesta Básica</t>
  </si>
  <si>
    <t>CCT – CLÁUSULA DÉCIMA TERCEIRA</t>
  </si>
  <si>
    <t>Seguro de Vida em Grupo</t>
  </si>
  <si>
    <t>Assistência Médica</t>
  </si>
  <si>
    <t>CCT – CLÁUSULA DÉCIMA SÉTIMA</t>
  </si>
  <si>
    <t>Assistência Odontológica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</si>
  <si>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</si>
  <si>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</si>
  <si>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</si>
  <si>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</si>
  <si>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</si>
  <si>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</si>
  <si>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</si>
  <si>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</si>
  <si>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</si>
  <si>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</si>
  <si>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</si>
  <si>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</si>
  <si>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</si>
  <si>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</si>
  <si>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</si>
  <si>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*A partir do segundo ano: 0,21%</t>
  </si>
  <si>
    <t xml:space="preserve">Incidência do Submódulo 2.2 sobre o Aviso Prévio Trabalhado </t>
  </si>
  <si>
    <t>Multa sobre FGTS incidente sobre Aviso Prévio Trabalhado e Aviso Prévio Indenizado</t>
  </si>
  <si>
    <t>TOTAL DO MÓDULO 3</t>
  </si>
  <si>
    <t>MÓDULO 4 – CUSTO DE REPOSIÇÃO DO PROFISSIONAL AUSENTE</t>
  </si>
  <si>
    <t>Submódulo 4.1 – Substituto nas Ausências Legais</t>
  </si>
  <si>
    <t xml:space="preserve">Substituto nas Férias </t>
  </si>
  <si>
    <t>Substituto nas Ausências Legais</t>
  </si>
  <si>
    <t>Substituto na Licença Paternidade</t>
  </si>
  <si>
    <t xml:space="preserve">Substituto na Ausência por Acidente de Trabalho </t>
  </si>
  <si>
    <t>Substituto no Afastamento Maternidade</t>
  </si>
  <si>
    <t>Incidência do Submódulo 2.2</t>
  </si>
  <si>
    <t>TOTAL DO SUBMÓDULO 4.1</t>
  </si>
  <si>
    <t>Submódulo 4.2 – Intrajornada</t>
  </si>
  <si>
    <t>Intrajornada indenizada</t>
  </si>
  <si>
    <t>TOTAL SUBMÓDULO 4.2</t>
  </si>
  <si>
    <t>QUADRO RESUMO DO MÓDULO 4 – CUSTO DE REPOSIÇÃO DO PROFISSIONAL AUSENTE</t>
  </si>
  <si>
    <t>Módulo 4 –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</si>
  <si>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</si>
  <si>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</si>
  <si>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</si>
  <si>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</si>
  <si>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</si>
  <si>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</si>
  <si>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</si>
  <si>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Equipamentos</t>
  </si>
  <si>
    <t>Equipamentos de Segurança</t>
  </si>
  <si>
    <t>Outros (especificar)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</si>
  <si>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</si>
  <si>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</si>
  <si>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</si>
  <si>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</si>
  <si>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</si>
  <si>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</si>
  <si>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</si>
  <si>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</si>
  <si>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</si>
  <si>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</si>
  <si>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</si>
  <si>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</si>
  <si>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</si>
  <si>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</si>
  <si>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</si>
  <si>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</si>
  <si>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</si>
  <si>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POR POSTO (S)</t>
  </si>
  <si>
    <t>FATOR “K”</t>
  </si>
  <si>
    <t>Auxiliar de Cozinha 12 x 36</t>
  </si>
  <si>
    <t>Horário a ser definido no período de 05 às 22 hrs</t>
  </si>
  <si>
    <t>Cozinheiro (a) 12 x 36</t>
  </si>
  <si>
    <t>5132-05</t>
  </si>
  <si>
    <t>*Salário justificado</t>
  </si>
  <si>
    <t>Padeiro</t>
  </si>
  <si>
    <t>8483-05</t>
  </si>
  <si>
    <t>CCT - CLÁUSULA DÉCIMA PRIMEIRA</t>
  </si>
  <si>
    <t>CCT - CLÁUSULA DÉCIMA TERCEIRA</t>
  </si>
  <si>
    <t>CCT - CLÁUSULA DÉCIMA SEGUNDA</t>
  </si>
  <si>
    <t>Despesas com viagens</t>
  </si>
  <si>
    <t>Diária</t>
  </si>
  <si>
    <t>Quantidade</t>
  </si>
  <si>
    <t>Valor máximo</t>
  </si>
  <si>
    <t>Adiantamento de despesa de viagem</t>
  </si>
  <si>
    <t>*Retenção conf. IN 1234/2012</t>
  </si>
  <si>
    <t>PREÇO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</si>
</sst>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R$-416]\ #,##0.00;[Red]\-[$R$-416]\ #,##0.00"/>
    <numFmt numFmtId="165" formatCode="&quot; R$ &quot;#,##0.00\ ;&quot; R$ (&quot;#,##0.00\);&quot; R$ -&quot;#\ ;@\ "/>
    <numFmt numFmtId="166" formatCode="d/m/yyyy"/>
    <numFmt numFmtId="167" formatCode="&quot;R$ &quot;#,##0.00\ ;[Red]&quot;(R$ &quot;#,##0.00\)"/>
    <numFmt numFmtId="168" formatCode="* #,##0.00\ ;\-* #,##0.00\ ;* \-#\ ;@\ "/>
    <numFmt numFmtId="169" formatCode="* #,##0.00\ ;* \(#,##0.00\);* \-#\ ;@\ "/>
  </numFmts>
  <fonts count="10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Arial"/>
      <family val="2"/>
      <charset val="1"/>
    </font>
    <font>
      <sz val="10"/>
      <color rgb="FFFFFFFF"/>
      <name val="Times New Roman"/>
      <family val="1"/>
      <charset val="1"/>
    </font>
    <font>
      <sz val="10"/>
      <color rgb="FF0000FF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6699CC"/>
        <bgColor rgb="FF808080"/>
      </patternFill>
    </fill>
    <fill>
      <patternFill patternType="solid">
        <fgColor rgb="FFB2B2B2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11" xfId="0" applyFont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5" borderId="11" xfId="0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64" fontId="0" fillId="2" borderId="11" xfId="0" applyNumberFormat="1" applyFont="1" applyFill="1" applyBorder="1" applyAlignment="1" applyProtection="1">
      <alignment vertical="center"/>
      <protection locked="0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8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6" fontId="3" fillId="2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167" fontId="3" fillId="2" borderId="11" xfId="0" applyNumberFormat="1" applyFont="1" applyFill="1" applyBorder="1" applyAlignment="1" applyProtection="1">
      <alignment horizontal="center"/>
      <protection locked="0"/>
    </xf>
    <xf numFmtId="0" fontId="3" fillId="8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6" fontId="3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0" fontId="3" fillId="0" borderId="11" xfId="0" applyNumberFormat="1" applyFont="1" applyBorder="1" applyAlignment="1" applyProtection="1">
      <alignment horizontal="center"/>
      <protection locked="0"/>
    </xf>
    <xf numFmtId="168" fontId="3" fillId="0" borderId="0" xfId="0" applyNumberFormat="1" applyFont="1" applyAlignment="1">
      <alignment horizontal="center" vertical="center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0" fontId="3" fillId="2" borderId="11" xfId="0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0" fontId="1" fillId="0" borderId="11" xfId="0" applyNumberFormat="1" applyFont="1" applyBorder="1" applyAlignment="1" applyProtection="1">
      <alignment horizontal="center"/>
      <protection locked="0"/>
    </xf>
    <xf numFmtId="0" fontId="6" fillId="8" borderId="0" xfId="0" applyFont="1" applyFill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169" fontId="7" fillId="0" borderId="0" xfId="0" applyNumberFormat="1" applyFont="1" applyAlignment="1" applyProtection="1">
      <alignment horizontal="left" vertic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1" fillId="8" borderId="0" xfId="0" applyFont="1" applyFill="1" applyBorder="1" applyAlignment="1">
      <alignment horizontal="center"/>
    </xf>
    <xf numFmtId="10" fontId="3" fillId="10" borderId="0" xfId="0" applyNumberFormat="1" applyFont="1" applyFill="1" applyBorder="1" applyAlignment="1">
      <alignment horizontal="left" vertical="center"/>
    </xf>
    <xf numFmtId="10" fontId="3" fillId="0" borderId="0" xfId="0" applyNumberFormat="1" applyFont="1" applyAlignment="1">
      <alignment horizontal="left" vertical="center"/>
    </xf>
    <xf numFmtId="164" fontId="1" fillId="3" borderId="0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 vertic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9" fontId="3" fillId="0" borderId="11" xfId="0" applyNumberFormat="1" applyFont="1" applyBorder="1" applyAlignment="1"/>
    <xf numFmtId="0" fontId="1" fillId="8" borderId="11" xfId="0" applyFont="1" applyFill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7" fontId="8" fillId="2" borderId="11" xfId="0" applyNumberFormat="1" applyFont="1" applyFill="1" applyBorder="1" applyAlignment="1" applyProtection="1">
      <alignment horizontal="center"/>
      <protection locked="0"/>
    </xf>
    <xf numFmtId="0" fontId="3" fillId="11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wrapText="1"/>
    </xf>
    <xf numFmtId="9" fontId="3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center" wrapText="1"/>
    </xf>
    <xf numFmtId="164" fontId="3" fillId="8" borderId="11" xfId="0" applyNumberFormat="1" applyFont="1" applyFill="1" applyBorder="1" applyAlignment="1" applyProtection="1">
      <alignment horizontal="center"/>
      <protection locked="0"/>
    </xf>
    <xf numFmtId="167" fontId="3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10" fontId="3" fillId="8" borderId="11" xfId="0" applyNumberFormat="1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left" vertical="center"/>
    </xf>
    <xf numFmtId="0" fontId="1" fillId="11" borderId="11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164" fontId="3" fillId="11" borderId="11" xfId="0" applyNumberFormat="1" applyFont="1" applyFill="1" applyBorder="1" applyAlignment="1">
      <alignment horizontal="center"/>
    </xf>
    <xf numFmtId="10" fontId="3" fillId="8" borderId="0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9" borderId="11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11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699CC"/>
      <rgbColor rgb="FF993366"/>
      <rgbColor rgb="FFFFFFCC"/>
      <rgbColor rgb="FFDDDDDD"/>
      <rgbColor rgb="FF660066"/>
      <rgbColor rgb="FFFF8080"/>
      <rgbColor rgb="FF0066CC"/>
      <rgbColor rgb="FFCCCCCC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ec&#237;lia\Downloads\Anexo%20III%20-%20PCCFP_2021%20-%20Grupo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ta"/>
      <sheetName val="Uniforme-EPI"/>
      <sheetName val="Pessoal da Adm"/>
      <sheetName val="Tratorista"/>
      <sheetName val="Tratorista-HE"/>
      <sheetName val="Tratorista-HE em DSR e feriados"/>
      <sheetName val="Capineiro"/>
      <sheetName val="Capineiro-HE"/>
      <sheetName val="Capineiro-HE em DSR e feriados"/>
      <sheetName val="Caldeireiro"/>
      <sheetName val="Zelador 12x36 Noturno"/>
      <sheetName val="Zelador 44h"/>
      <sheetName val="Magarefe"/>
      <sheetName val="Motorista"/>
      <sheetName val="Motorista-AN"/>
      <sheetName val="Motorista-HE"/>
      <sheetName val="Motorista-AN sobre HE"/>
      <sheetName val="Motorista-HE em DSR e feriados"/>
      <sheetName val="Motorista-AN sobre HE em DSR"/>
      <sheetName val="Atend Enfermagem Diurno"/>
      <sheetName val="Atend Enfermagem Noturno"/>
      <sheetName val="Aux Conserv Alimentos INSALUBRE"/>
      <sheetName val="Aux Conserv Alimentos"/>
      <sheetName val="Queijeiro"/>
      <sheetName val="Lavador de roupa"/>
      <sheetName val="Operador de copiadora Diurno"/>
      <sheetName val="Operador de copiadora Noturno"/>
      <sheetName val="Laboratorista"/>
      <sheetName val="Aux. Laboratório"/>
      <sheetName val="Téc Redes"/>
      <sheetName val="Vigia 12x36 Diurno"/>
      <sheetName val="Vigia 12x36 Noturno"/>
      <sheetName val="Torrador café"/>
      <sheetName val="Supervisor"/>
      <sheetName val="Pessoal da Adm TCO"/>
      <sheetName val="Diá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7">
          <cell r="J17" t="str">
            <v>SIND INT IND ALIM PANIF CONF MASSAS ALIM S MINAS</v>
          </cell>
        </row>
        <row r="18">
          <cell r="J18">
            <v>44197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4"/>
  <sheetViews>
    <sheetView showGridLines="0" tabSelected="1" zoomScaleNormal="100" workbookViewId="0">
      <selection activeCell="A3" sqref="A3:H4"/>
    </sheetView>
  </sheetViews>
  <sheetFormatPr defaultColWidth="14.42578125" defaultRowHeight="12.75" x14ac:dyDescent="0.2"/>
  <cols>
    <col min="1" max="1" width="38.140625" customWidth="1"/>
    <col min="2" max="2" width="12.5703125" customWidth="1"/>
    <col min="3" max="3" width="11.7109375" customWidth="1"/>
    <col min="4" max="4" width="15.28515625" customWidth="1"/>
    <col min="5" max="5" width="10.28515625" customWidth="1"/>
    <col min="6" max="6" width="12.5703125" customWidth="1"/>
    <col min="7" max="7" width="10.140625" customWidth="1"/>
    <col min="8" max="8" width="15.140625" customWidth="1"/>
    <col min="9" max="26" width="10.85546875" customWidth="1"/>
  </cols>
  <sheetData>
    <row r="1" spans="1:26" ht="14.2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4.25" customHeight="1" x14ac:dyDescent="0.2">
      <c r="A2" s="14"/>
      <c r="B2" s="14"/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4.25" customHeight="1" x14ac:dyDescent="0.2">
      <c r="A3" s="13" t="s">
        <v>1</v>
      </c>
      <c r="B3" s="13"/>
      <c r="C3" s="13"/>
      <c r="D3" s="13"/>
      <c r="E3" s="13"/>
      <c r="F3" s="13"/>
      <c r="G3" s="13"/>
      <c r="H3" s="1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4.25" customHeight="1" x14ac:dyDescent="0.2">
      <c r="A4" s="13"/>
      <c r="B4" s="13"/>
      <c r="C4" s="13"/>
      <c r="D4" s="13"/>
      <c r="E4" s="13"/>
      <c r="F4" s="13"/>
      <c r="G4" s="13"/>
      <c r="H4" s="1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25" customHeight="1" x14ac:dyDescent="0.2">
      <c r="A5" s="16"/>
      <c r="B5" s="16"/>
      <c r="C5" s="16"/>
      <c r="D5" s="16"/>
      <c r="E5" s="16"/>
      <c r="F5" s="16"/>
      <c r="G5" s="16"/>
      <c r="H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customHeight="1" x14ac:dyDescent="0.2">
      <c r="A6" s="17"/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customHeight="1" x14ac:dyDescent="0.2">
      <c r="A7" s="12" t="s">
        <v>2</v>
      </c>
      <c r="B7" s="12"/>
      <c r="C7" s="12"/>
      <c r="D7" s="12"/>
      <c r="E7" s="12"/>
      <c r="F7" s="12"/>
      <c r="G7" s="12"/>
      <c r="H7" s="1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48" customHeight="1" x14ac:dyDescent="0.2">
      <c r="A8" s="18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20" t="s">
        <v>10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customHeight="1" x14ac:dyDescent="0.2">
      <c r="A9" s="21" t="str">
        <f>'Aux Cozinha 44h'!B10</f>
        <v>Auxiliar de Cozinha 44 horas</v>
      </c>
      <c r="B9" s="22">
        <f>'Aux Cozinha 44h'!J131</f>
        <v>2259.7280479157535</v>
      </c>
      <c r="C9" s="23">
        <v>1</v>
      </c>
      <c r="D9" s="22">
        <f>B9*C9</f>
        <v>2259.7280479157535</v>
      </c>
      <c r="E9" s="23">
        <f>'Aux Cozinha 44h'!F10</f>
        <v>3</v>
      </c>
      <c r="F9" s="22">
        <f>D9*E9</f>
        <v>6779.1841437472604</v>
      </c>
      <c r="G9" s="23">
        <v>12</v>
      </c>
      <c r="H9" s="24">
        <f>F9*G9</f>
        <v>81350.209724967121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">
      <c r="A10" s="21" t="str">
        <f>'Aux Cozinha 12x36'!B10</f>
        <v>Auxiliar de Cozinha 12 x 36</v>
      </c>
      <c r="B10" s="22">
        <f>'Aux Cozinha 12x36'!J131</f>
        <v>2327.1934408398397</v>
      </c>
      <c r="C10" s="23">
        <v>1</v>
      </c>
      <c r="D10" s="22">
        <f>B10*C10</f>
        <v>2327.1934408398397</v>
      </c>
      <c r="E10" s="23">
        <f>'Aux Cozinha 12x36'!F10</f>
        <v>4</v>
      </c>
      <c r="F10" s="22">
        <f>D10*E10</f>
        <v>9308.7737633593588</v>
      </c>
      <c r="G10" s="23">
        <v>12</v>
      </c>
      <c r="H10" s="24">
        <f>F10*G10</f>
        <v>111705.28516031231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">
      <c r="A11" s="21" t="str">
        <f>'Cozinheira 12x36'!B10</f>
        <v>Cozinheiro (a) 12 x 36</v>
      </c>
      <c r="B11" s="22">
        <f>'Cozinheira 12x36'!J131</f>
        <v>3549.9087520782755</v>
      </c>
      <c r="C11" s="23">
        <v>1</v>
      </c>
      <c r="D11" s="22">
        <f>B11*C11</f>
        <v>3549.9087520782755</v>
      </c>
      <c r="E11" s="23">
        <f>'Cozinheira 12x36'!F10</f>
        <v>4</v>
      </c>
      <c r="F11" s="22">
        <f>D11*E11</f>
        <v>14199.635008313102</v>
      </c>
      <c r="G11" s="23">
        <v>12</v>
      </c>
      <c r="H11" s="24">
        <f>F11*G11</f>
        <v>170395.62009975722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customHeight="1" x14ac:dyDescent="0.2">
      <c r="A12" s="25" t="str">
        <f>Padeiro!B10</f>
        <v>Padeiro</v>
      </c>
      <c r="B12" s="22">
        <f>Padeiro!J131</f>
        <v>3465.1749723973071</v>
      </c>
      <c r="C12" s="23">
        <v>1</v>
      </c>
      <c r="D12" s="22">
        <f>B12*C12</f>
        <v>3465.1749723973071</v>
      </c>
      <c r="E12" s="23">
        <f>Padeiro!F10</f>
        <v>1</v>
      </c>
      <c r="F12" s="22">
        <f>D12*E12</f>
        <v>3465.1749723973071</v>
      </c>
      <c r="G12" s="23">
        <v>12</v>
      </c>
      <c r="H12" s="24">
        <f>F12*G12</f>
        <v>41582.099668767682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4.25" customHeight="1" x14ac:dyDescent="0.2">
      <c r="A13" s="25" t="s">
        <v>11</v>
      </c>
      <c r="B13" s="22">
        <f>Diárias!J132/12</f>
        <v>455.2758435993573</v>
      </c>
      <c r="C13" s="23">
        <v>1</v>
      </c>
      <c r="D13" s="22">
        <f>B13*C13</f>
        <v>455.2758435993573</v>
      </c>
      <c r="E13" s="23">
        <v>1</v>
      </c>
      <c r="F13" s="22">
        <f>D13*E13</f>
        <v>455.2758435993573</v>
      </c>
      <c r="G13" s="23">
        <v>12</v>
      </c>
      <c r="H13" s="24">
        <f>F13*G13</f>
        <v>5463.3101231922874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4.25" customHeight="1" x14ac:dyDescent="0.2">
      <c r="A14" s="11" t="s">
        <v>12</v>
      </c>
      <c r="B14" s="10">
        <f>SUM(B9:B13)</f>
        <v>12057.281056830532</v>
      </c>
      <c r="C14" s="9"/>
      <c r="D14" s="10">
        <f>SUM(D9:D13)</f>
        <v>12057.281056830532</v>
      </c>
      <c r="E14" s="9"/>
      <c r="F14" s="10">
        <f>SUM(F9:F13)</f>
        <v>34208.043731416386</v>
      </c>
      <c r="G14" s="9"/>
      <c r="H14" s="8">
        <f>SUM(H9:H13)</f>
        <v>410496.52477699658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4.25" customHeight="1" x14ac:dyDescent="0.2">
      <c r="A15" s="11"/>
      <c r="B15" s="10"/>
      <c r="C15" s="10"/>
      <c r="D15" s="10"/>
      <c r="E15" s="10"/>
      <c r="F15" s="10"/>
      <c r="G15" s="10"/>
      <c r="H15" s="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4.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4.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4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4.2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4.2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4.2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4.2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4.2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4.2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4.2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4.2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4.2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4.2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4.2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4.2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4.2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4.2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4.2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4.2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.2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.2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.2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4.2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4.2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.2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4.2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.2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4.2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4.2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4.2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4.2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4.2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4.2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4.2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4.2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4.2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4.2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4.2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4.2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4.2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4.2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4.2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4.2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4.2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4.2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4.2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4.2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4.2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4.2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4.2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4.2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4.2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4.2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4.2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4.2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4.2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4.2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4.2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4.2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4.2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4.2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4.2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4.2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4.25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4.2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4.2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4.25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4.2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4.2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4.2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4.25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4.25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4.25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4.25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4.25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4.2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4.25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4.2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4.2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4.2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4.25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4.25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4.25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4.25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4.25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4.25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4.25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4.25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4.25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4.25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4.25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4.25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4.25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4.25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4.25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4.25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4.25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4.25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4.25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4.25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4.25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4.2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4.25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4.25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4.25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4.25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4.25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4.25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4.25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4.25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4.25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4.25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4.25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4.25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4.25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4.25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4.25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4.25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4.25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4.25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4.2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4.2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4.25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4.2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4.2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4.2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4.2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4.2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4.2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4.2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4.2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4.2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4.2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4.2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4.2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4.2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4.2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4.2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4.2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4.25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4.25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4.25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4.25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4.25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4.25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4.25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4.25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4.25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4.25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4.25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4.25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4.25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4.25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4.25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4.25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4.25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4.25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4.25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4.25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4.2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4.25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4.25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4.25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4.25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4.25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4.25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4.25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4.25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4.25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4.25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4.2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4.25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4.2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4.25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4.25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4.25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4.25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4.25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4.2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4.25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4.2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4.25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</sheetData>
  <sheetProtection password="C59B" sheet="1" objects="1" scenarios="1"/>
  <mergeCells count="11">
    <mergeCell ref="A1:H2"/>
    <mergeCell ref="A3:H4"/>
    <mergeCell ref="A7:H7"/>
    <mergeCell ref="A14:A15"/>
    <mergeCell ref="B14:B15"/>
    <mergeCell ref="C14:C15"/>
    <mergeCell ref="D14:D15"/>
    <mergeCell ref="E14:E15"/>
    <mergeCell ref="F14:F15"/>
    <mergeCell ref="G14:G15"/>
    <mergeCell ref="H14:H15"/>
  </mergeCells>
  <pageMargins left="0.7" right="0.7" top="0.75" bottom="0.75" header="0" footer="0"/>
  <pageSetup paperSize="9" orientation="landscape" horizontalDpi="300" verticalDpi="30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7"/>
  <sheetViews>
    <sheetView showGridLines="0" tabSelected="1" topLeftCell="A46" zoomScaleNormal="100" workbookViewId="0">
      <selection activeCell="A3" sqref="A3:H4"/>
    </sheetView>
  </sheetViews>
  <sheetFormatPr defaultColWidth="14.42578125" defaultRowHeight="12.75" x14ac:dyDescent="0.2"/>
  <cols>
    <col min="1" max="1" width="17.42578125" customWidth="1"/>
    <col min="2" max="2" width="36.42578125" customWidth="1"/>
    <col min="3" max="3" width="13.28515625" customWidth="1"/>
    <col min="4" max="4" width="13.85546875" customWidth="1"/>
    <col min="5" max="5" width="15.28515625" customWidth="1"/>
    <col min="6" max="6" width="12.85546875" customWidth="1"/>
    <col min="7" max="7" width="31.5703125" customWidth="1"/>
    <col min="8" max="26" width="10.85546875" customWidth="1"/>
  </cols>
  <sheetData>
    <row r="1" spans="1:26" ht="36" customHeight="1" x14ac:dyDescent="0.2">
      <c r="A1" s="26" t="s">
        <v>13</v>
      </c>
      <c r="B1" s="26" t="s">
        <v>14</v>
      </c>
      <c r="C1" s="27" t="s">
        <v>15</v>
      </c>
      <c r="D1" s="28" t="s">
        <v>16</v>
      </c>
      <c r="E1" s="27" t="s">
        <v>17</v>
      </c>
      <c r="F1" s="29" t="s">
        <v>18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 customHeight="1" x14ac:dyDescent="0.2">
      <c r="A2" s="30"/>
      <c r="B2" s="30"/>
      <c r="C2" s="30"/>
      <c r="D2" s="30"/>
      <c r="E2" s="30"/>
      <c r="F2" s="30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customHeight="1" x14ac:dyDescent="0.2">
      <c r="A3" s="7" t="s">
        <v>19</v>
      </c>
      <c r="B3" s="6" t="s">
        <v>20</v>
      </c>
      <c r="C3" s="6"/>
      <c r="D3" s="6"/>
      <c r="E3" s="6"/>
      <c r="F3" s="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">
      <c r="A4" s="7"/>
      <c r="B4" s="31" t="s">
        <v>21</v>
      </c>
      <c r="C4" s="32">
        <v>4</v>
      </c>
      <c r="D4" s="33"/>
      <c r="E4" s="34">
        <f>C4*D4</f>
        <v>0</v>
      </c>
      <c r="F4" s="35">
        <f>E4/12</f>
        <v>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2">
      <c r="A5" s="7"/>
      <c r="B5" s="31" t="s">
        <v>22</v>
      </c>
      <c r="C5" s="32">
        <v>4</v>
      </c>
      <c r="D5" s="33"/>
      <c r="E5" s="34">
        <f>C5*D5</f>
        <v>0</v>
      </c>
      <c r="F5" s="35">
        <f>E5/12</f>
        <v>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">
      <c r="A6" s="7"/>
      <c r="B6" s="31" t="s">
        <v>23</v>
      </c>
      <c r="C6" s="32">
        <v>4</v>
      </c>
      <c r="D6" s="33"/>
      <c r="E6" s="34">
        <f>C6*D6</f>
        <v>0</v>
      </c>
      <c r="F6" s="35">
        <f>E6/12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2">
      <c r="A7" s="7"/>
      <c r="B7" s="31" t="s">
        <v>24</v>
      </c>
      <c r="C7" s="32">
        <v>1</v>
      </c>
      <c r="D7" s="33"/>
      <c r="E7" s="34">
        <f>C7*D7</f>
        <v>0</v>
      </c>
      <c r="F7" s="35">
        <f>E7/12</f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 x14ac:dyDescent="0.2">
      <c r="A8" s="7"/>
      <c r="B8" s="36" t="s">
        <v>25</v>
      </c>
      <c r="C8" s="37">
        <v>1</v>
      </c>
      <c r="D8" s="33"/>
      <c r="E8" s="34">
        <f>C8*D8</f>
        <v>0</v>
      </c>
      <c r="F8" s="35">
        <f>E8/12</f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 x14ac:dyDescent="0.2">
      <c r="A9" s="7"/>
      <c r="B9" s="6" t="s">
        <v>26</v>
      </c>
      <c r="C9" s="6"/>
      <c r="D9" s="6"/>
      <c r="E9" s="6"/>
      <c r="F9" s="38">
        <f>SUM(F4:F8)</f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x14ac:dyDescent="0.2">
      <c r="A10" s="7"/>
      <c r="B10" s="6" t="s">
        <v>27</v>
      </c>
      <c r="C10" s="6"/>
      <c r="D10" s="6"/>
      <c r="E10" s="6"/>
      <c r="F10" s="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 x14ac:dyDescent="0.2">
      <c r="A11" s="7"/>
      <c r="B11" s="31" t="s">
        <v>28</v>
      </c>
      <c r="C11" s="32">
        <v>2</v>
      </c>
      <c r="D11" s="33"/>
      <c r="E11" s="34">
        <f t="shared" ref="E11:E17" si="0">C11*D11</f>
        <v>0</v>
      </c>
      <c r="F11" s="35">
        <f t="shared" ref="F11:F17" si="1">E11/12</f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 x14ac:dyDescent="0.2">
      <c r="A12" s="7"/>
      <c r="B12" s="31" t="s">
        <v>29</v>
      </c>
      <c r="C12" s="32">
        <v>1</v>
      </c>
      <c r="D12" s="33"/>
      <c r="E12" s="34">
        <f t="shared" si="0"/>
        <v>0</v>
      </c>
      <c r="F12" s="35">
        <f t="shared" si="1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x14ac:dyDescent="0.2">
      <c r="A13" s="7"/>
      <c r="B13" s="31" t="s">
        <v>30</v>
      </c>
      <c r="C13" s="32">
        <v>10</v>
      </c>
      <c r="D13" s="33"/>
      <c r="E13" s="34">
        <f t="shared" si="0"/>
        <v>0</v>
      </c>
      <c r="F13" s="35">
        <f t="shared" si="1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 x14ac:dyDescent="0.2">
      <c r="A14" s="7"/>
      <c r="B14" s="31" t="s">
        <v>31</v>
      </c>
      <c r="C14" s="32">
        <v>4</v>
      </c>
      <c r="D14" s="33"/>
      <c r="E14" s="34">
        <f t="shared" si="0"/>
        <v>0</v>
      </c>
      <c r="F14" s="35">
        <f t="shared" si="1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2">
      <c r="A15" s="7"/>
      <c r="B15" s="31" t="s">
        <v>32</v>
      </c>
      <c r="C15" s="32">
        <v>4</v>
      </c>
      <c r="D15" s="33"/>
      <c r="E15" s="34">
        <f t="shared" si="0"/>
        <v>0</v>
      </c>
      <c r="F15" s="35">
        <f t="shared" si="1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2">
      <c r="A16" s="7"/>
      <c r="B16" s="31" t="s">
        <v>33</v>
      </c>
      <c r="C16" s="32">
        <v>4</v>
      </c>
      <c r="D16" s="33"/>
      <c r="E16" s="34">
        <f t="shared" si="0"/>
        <v>0</v>
      </c>
      <c r="F16" s="35">
        <f t="shared" si="1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x14ac:dyDescent="0.2">
      <c r="A17" s="7"/>
      <c r="B17" s="31" t="s">
        <v>34</v>
      </c>
      <c r="C17" s="32">
        <v>6</v>
      </c>
      <c r="D17" s="33"/>
      <c r="E17" s="34">
        <f t="shared" si="0"/>
        <v>0</v>
      </c>
      <c r="F17" s="35">
        <f t="shared" si="1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 x14ac:dyDescent="0.2">
      <c r="A18" s="7"/>
      <c r="B18" s="5" t="s">
        <v>26</v>
      </c>
      <c r="C18" s="5"/>
      <c r="D18" s="5"/>
      <c r="E18" s="5"/>
      <c r="F18" s="39">
        <f>SUM(F11:F17)</f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 x14ac:dyDescent="0.2">
      <c r="A19" s="4"/>
      <c r="B19" s="4"/>
      <c r="C19" s="4"/>
      <c r="D19" s="4"/>
      <c r="E19" s="4"/>
      <c r="F19" s="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 x14ac:dyDescent="0.2">
      <c r="A20" s="7" t="s">
        <v>35</v>
      </c>
      <c r="B20" s="6" t="s">
        <v>20</v>
      </c>
      <c r="C20" s="6"/>
      <c r="D20" s="6"/>
      <c r="E20" s="6"/>
      <c r="F20" s="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 x14ac:dyDescent="0.2">
      <c r="A21" s="7"/>
      <c r="B21" s="31" t="s">
        <v>21</v>
      </c>
      <c r="C21" s="32">
        <v>4</v>
      </c>
      <c r="D21" s="33"/>
      <c r="E21" s="34">
        <f>C21*D21</f>
        <v>0</v>
      </c>
      <c r="F21" s="35">
        <f>E21/12</f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 x14ac:dyDescent="0.2">
      <c r="A22" s="7"/>
      <c r="B22" s="31" t="s">
        <v>22</v>
      </c>
      <c r="C22" s="32">
        <v>4</v>
      </c>
      <c r="D22" s="33"/>
      <c r="E22" s="34">
        <f>C22*D22</f>
        <v>0</v>
      </c>
      <c r="F22" s="35">
        <f>E22/12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 x14ac:dyDescent="0.2">
      <c r="A23" s="7"/>
      <c r="B23" s="31" t="s">
        <v>23</v>
      </c>
      <c r="C23" s="32">
        <v>4</v>
      </c>
      <c r="D23" s="33"/>
      <c r="E23" s="34">
        <f>C23*D23</f>
        <v>0</v>
      </c>
      <c r="F23" s="35">
        <f>E23/12</f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 x14ac:dyDescent="0.2">
      <c r="A24" s="7"/>
      <c r="B24" s="31" t="s">
        <v>24</v>
      </c>
      <c r="C24" s="32">
        <v>1</v>
      </c>
      <c r="D24" s="33"/>
      <c r="E24" s="34">
        <f>C24*D24</f>
        <v>0</v>
      </c>
      <c r="F24" s="35">
        <f>E24/12</f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">
      <c r="A25" s="7"/>
      <c r="B25" s="36" t="s">
        <v>25</v>
      </c>
      <c r="C25" s="37">
        <v>1</v>
      </c>
      <c r="D25" s="33"/>
      <c r="E25" s="34">
        <f>C25*D25</f>
        <v>0</v>
      </c>
      <c r="F25" s="35">
        <f>E25/12</f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x14ac:dyDescent="0.2">
      <c r="A26" s="7"/>
      <c r="B26" s="6" t="s">
        <v>26</v>
      </c>
      <c r="C26" s="6"/>
      <c r="D26" s="6"/>
      <c r="E26" s="6"/>
      <c r="F26" s="38">
        <f>SUM(F21:F25)</f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 x14ac:dyDescent="0.2">
      <c r="A27" s="7"/>
      <c r="B27" s="6" t="s">
        <v>27</v>
      </c>
      <c r="C27" s="6"/>
      <c r="D27" s="6"/>
      <c r="E27" s="6"/>
      <c r="F27" s="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 x14ac:dyDescent="0.2">
      <c r="A28" s="7"/>
      <c r="B28" s="31" t="s">
        <v>28</v>
      </c>
      <c r="C28" s="32">
        <v>2</v>
      </c>
      <c r="D28" s="33"/>
      <c r="E28" s="34">
        <f t="shared" ref="E28:E33" si="2">C28*D28</f>
        <v>0</v>
      </c>
      <c r="F28" s="35">
        <f t="shared" ref="F28:F33" si="3">E28/12</f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 x14ac:dyDescent="0.2">
      <c r="A29" s="7"/>
      <c r="B29" s="31" t="s">
        <v>30</v>
      </c>
      <c r="C29" s="32">
        <v>10</v>
      </c>
      <c r="D29" s="33"/>
      <c r="E29" s="34">
        <f t="shared" si="2"/>
        <v>0</v>
      </c>
      <c r="F29" s="35">
        <f t="shared" si="3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 x14ac:dyDescent="0.2">
      <c r="A30" s="7"/>
      <c r="B30" s="31" t="s">
        <v>31</v>
      </c>
      <c r="C30" s="32">
        <v>4</v>
      </c>
      <c r="D30" s="33"/>
      <c r="E30" s="34">
        <f t="shared" si="2"/>
        <v>0</v>
      </c>
      <c r="F30" s="35">
        <f t="shared" si="3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 x14ac:dyDescent="0.2">
      <c r="A31" s="7"/>
      <c r="B31" s="31" t="s">
        <v>32</v>
      </c>
      <c r="C31" s="32">
        <v>4</v>
      </c>
      <c r="D31" s="33"/>
      <c r="E31" s="34">
        <f t="shared" si="2"/>
        <v>0</v>
      </c>
      <c r="F31" s="35">
        <f t="shared" si="3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">
      <c r="A32" s="7"/>
      <c r="B32" s="31" t="s">
        <v>33</v>
      </c>
      <c r="C32" s="32">
        <v>4</v>
      </c>
      <c r="D32" s="33"/>
      <c r="E32" s="34">
        <f t="shared" si="2"/>
        <v>0</v>
      </c>
      <c r="F32" s="35">
        <f t="shared" si="3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7"/>
      <c r="B33" s="31" t="s">
        <v>34</v>
      </c>
      <c r="C33" s="32">
        <v>6</v>
      </c>
      <c r="D33" s="33"/>
      <c r="E33" s="34">
        <f t="shared" si="2"/>
        <v>0</v>
      </c>
      <c r="F33" s="35">
        <f t="shared" si="3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7"/>
      <c r="B34" s="5" t="s">
        <v>26</v>
      </c>
      <c r="C34" s="5"/>
      <c r="D34" s="5"/>
      <c r="E34" s="5"/>
      <c r="F34" s="39">
        <f>SUM(F28:F33)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4"/>
      <c r="B35" s="4"/>
      <c r="C35" s="4"/>
      <c r="D35" s="4"/>
      <c r="E35" s="4"/>
      <c r="F35" s="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7" t="s">
        <v>36</v>
      </c>
      <c r="B36" s="6" t="s">
        <v>20</v>
      </c>
      <c r="C36" s="6"/>
      <c r="D36" s="6"/>
      <c r="E36" s="6"/>
      <c r="F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7"/>
      <c r="B37" s="31" t="s">
        <v>37</v>
      </c>
      <c r="C37" s="32">
        <v>4</v>
      </c>
      <c r="D37" s="33"/>
      <c r="E37" s="34">
        <f>C37*D37</f>
        <v>0</v>
      </c>
      <c r="F37" s="35">
        <f>E37/12</f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7"/>
      <c r="B38" s="31" t="s">
        <v>38</v>
      </c>
      <c r="C38" s="32">
        <v>4</v>
      </c>
      <c r="D38" s="33"/>
      <c r="E38" s="34">
        <f>C38*D38</f>
        <v>0</v>
      </c>
      <c r="F38" s="35">
        <f>E38/12</f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7"/>
      <c r="B39" s="31" t="s">
        <v>23</v>
      </c>
      <c r="C39" s="32">
        <v>4</v>
      </c>
      <c r="D39" s="33"/>
      <c r="E39" s="34">
        <f>C39*D39</f>
        <v>0</v>
      </c>
      <c r="F39" s="35">
        <f>E39/12</f>
        <v>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7"/>
      <c r="B40" s="31" t="s">
        <v>24</v>
      </c>
      <c r="C40" s="32">
        <v>1</v>
      </c>
      <c r="D40" s="33"/>
      <c r="E40" s="34">
        <f>C40*D40</f>
        <v>0</v>
      </c>
      <c r="F40" s="35">
        <f>E40/12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7"/>
      <c r="B41" s="36" t="s">
        <v>25</v>
      </c>
      <c r="C41" s="37">
        <v>1</v>
      </c>
      <c r="D41" s="33"/>
      <c r="E41" s="34">
        <f>C41*D41</f>
        <v>0</v>
      </c>
      <c r="F41" s="35">
        <f>E41/12</f>
        <v>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7"/>
      <c r="B42" s="6" t="s">
        <v>26</v>
      </c>
      <c r="C42" s="6"/>
      <c r="D42" s="6"/>
      <c r="E42" s="6"/>
      <c r="F42" s="38">
        <f>SUM(F37:F41)</f>
        <v>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7"/>
      <c r="B43" s="6" t="s">
        <v>27</v>
      </c>
      <c r="C43" s="6"/>
      <c r="D43" s="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7"/>
      <c r="B44" s="31" t="s">
        <v>28</v>
      </c>
      <c r="C44" s="32">
        <v>2</v>
      </c>
      <c r="D44" s="33"/>
      <c r="E44" s="34">
        <f t="shared" ref="E44:E50" si="4">C44*D44</f>
        <v>0</v>
      </c>
      <c r="F44" s="35">
        <f t="shared" ref="F44:F50" si="5">E44/12</f>
        <v>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7"/>
      <c r="B45" s="31" t="s">
        <v>30</v>
      </c>
      <c r="C45" s="32">
        <v>2</v>
      </c>
      <c r="D45" s="33"/>
      <c r="E45" s="34">
        <f t="shared" si="4"/>
        <v>0</v>
      </c>
      <c r="F45" s="35">
        <f t="shared" si="5"/>
        <v>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7"/>
      <c r="B46" s="31" t="s">
        <v>31</v>
      </c>
      <c r="C46" s="32">
        <v>4</v>
      </c>
      <c r="D46" s="33"/>
      <c r="E46" s="34">
        <f t="shared" si="4"/>
        <v>0</v>
      </c>
      <c r="F46" s="35">
        <f t="shared" si="5"/>
        <v>0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7"/>
      <c r="B47" s="31" t="s">
        <v>32</v>
      </c>
      <c r="C47" s="32">
        <v>2</v>
      </c>
      <c r="D47" s="33"/>
      <c r="E47" s="34">
        <f t="shared" si="4"/>
        <v>0</v>
      </c>
      <c r="F47" s="35">
        <f t="shared" si="5"/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7"/>
      <c r="B48" s="31" t="s">
        <v>33</v>
      </c>
      <c r="C48" s="32">
        <v>4</v>
      </c>
      <c r="D48" s="33"/>
      <c r="E48" s="34">
        <f t="shared" si="4"/>
        <v>0</v>
      </c>
      <c r="F48" s="35">
        <f t="shared" si="5"/>
        <v>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7"/>
      <c r="B49" s="31" t="s">
        <v>34</v>
      </c>
      <c r="C49" s="32">
        <v>6</v>
      </c>
      <c r="D49" s="33"/>
      <c r="E49" s="34">
        <f t="shared" si="4"/>
        <v>0</v>
      </c>
      <c r="F49" s="35">
        <f t="shared" si="5"/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6.25" customHeight="1" x14ac:dyDescent="0.2">
      <c r="A50" s="7"/>
      <c r="B50" s="40" t="s">
        <v>39</v>
      </c>
      <c r="C50" s="32">
        <v>2</v>
      </c>
      <c r="D50" s="33"/>
      <c r="E50" s="34">
        <f t="shared" si="4"/>
        <v>0</v>
      </c>
      <c r="F50" s="35">
        <f t="shared" si="5"/>
        <v>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7"/>
      <c r="B51" s="5" t="s">
        <v>26</v>
      </c>
      <c r="C51" s="5"/>
      <c r="D51" s="5"/>
      <c r="E51" s="5"/>
      <c r="F51" s="39">
        <f>SUM(F44:F50)</f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4"/>
      <c r="B52" s="4"/>
      <c r="C52" s="4"/>
      <c r="D52" s="4"/>
      <c r="E52" s="4"/>
      <c r="F52" s="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7" t="s">
        <v>40</v>
      </c>
      <c r="B53" s="6" t="s">
        <v>20</v>
      </c>
      <c r="C53" s="6"/>
      <c r="D53" s="6"/>
      <c r="E53" s="6"/>
      <c r="F53" s="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7"/>
      <c r="B54" s="31" t="s">
        <v>37</v>
      </c>
      <c r="C54" s="32">
        <v>4</v>
      </c>
      <c r="D54" s="33"/>
      <c r="E54" s="34">
        <f t="shared" ref="E54:E59" si="6">C54*D54</f>
        <v>0</v>
      </c>
      <c r="F54" s="35">
        <f t="shared" ref="F54:F59" si="7">E54/12</f>
        <v>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7"/>
      <c r="B55" s="31" t="s">
        <v>38</v>
      </c>
      <c r="C55" s="32">
        <v>4</v>
      </c>
      <c r="D55" s="33"/>
      <c r="E55" s="34">
        <f t="shared" si="6"/>
        <v>0</v>
      </c>
      <c r="F55" s="35">
        <f t="shared" si="7"/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7"/>
      <c r="B56" s="31" t="s">
        <v>41</v>
      </c>
      <c r="C56" s="32">
        <v>2</v>
      </c>
      <c r="D56" s="33"/>
      <c r="E56" s="34">
        <f t="shared" si="6"/>
        <v>0</v>
      </c>
      <c r="F56" s="35">
        <f t="shared" si="7"/>
        <v>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7"/>
      <c r="B57" s="31" t="s">
        <v>23</v>
      </c>
      <c r="C57" s="32">
        <v>4</v>
      </c>
      <c r="D57" s="33"/>
      <c r="E57" s="34">
        <f t="shared" si="6"/>
        <v>0</v>
      </c>
      <c r="F57" s="35">
        <f t="shared" si="7"/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7"/>
      <c r="B58" s="31" t="s">
        <v>24</v>
      </c>
      <c r="C58" s="32">
        <v>1</v>
      </c>
      <c r="D58" s="33"/>
      <c r="E58" s="34">
        <f t="shared" si="6"/>
        <v>0</v>
      </c>
      <c r="F58" s="35">
        <f t="shared" si="7"/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7"/>
      <c r="B59" s="36" t="s">
        <v>25</v>
      </c>
      <c r="C59" s="37">
        <v>1</v>
      </c>
      <c r="D59" s="33"/>
      <c r="E59" s="34">
        <f t="shared" si="6"/>
        <v>0</v>
      </c>
      <c r="F59" s="35">
        <f t="shared" si="7"/>
        <v>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7"/>
      <c r="B60" s="6" t="s">
        <v>26</v>
      </c>
      <c r="C60" s="6"/>
      <c r="D60" s="6"/>
      <c r="E60" s="6"/>
      <c r="F60" s="38">
        <f>SUM(F54:F59)</f>
        <v>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7"/>
      <c r="B61" s="6" t="s">
        <v>27</v>
      </c>
      <c r="C61" s="6"/>
      <c r="D61" s="6"/>
      <c r="E61" s="6"/>
      <c r="F61" s="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7"/>
      <c r="B62" s="31" t="s">
        <v>28</v>
      </c>
      <c r="C62" s="32">
        <v>1</v>
      </c>
      <c r="D62" s="33"/>
      <c r="E62" s="34">
        <f t="shared" ref="E62:E68" si="8">C62*D62</f>
        <v>0</v>
      </c>
      <c r="F62" s="35">
        <f t="shared" ref="F62:F68" si="9">E62/12</f>
        <v>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7"/>
      <c r="B63" s="31" t="s">
        <v>32</v>
      </c>
      <c r="C63" s="32">
        <v>1</v>
      </c>
      <c r="D63" s="33"/>
      <c r="E63" s="34">
        <f t="shared" si="8"/>
        <v>0</v>
      </c>
      <c r="F63" s="35">
        <f t="shared" si="9"/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7"/>
      <c r="B64" s="31" t="s">
        <v>42</v>
      </c>
      <c r="C64" s="32">
        <v>4</v>
      </c>
      <c r="D64" s="33"/>
      <c r="E64" s="34">
        <f t="shared" si="8"/>
        <v>0</v>
      </c>
      <c r="F64" s="35">
        <f t="shared" si="9"/>
        <v>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7"/>
      <c r="B65" s="31" t="s">
        <v>31</v>
      </c>
      <c r="C65" s="32">
        <v>2</v>
      </c>
      <c r="D65" s="33"/>
      <c r="E65" s="34">
        <f t="shared" si="8"/>
        <v>0</v>
      </c>
      <c r="F65" s="35">
        <f t="shared" si="9"/>
        <v>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7"/>
      <c r="B66" s="31" t="s">
        <v>33</v>
      </c>
      <c r="C66" s="32">
        <v>4</v>
      </c>
      <c r="D66" s="33"/>
      <c r="E66" s="34">
        <f t="shared" si="8"/>
        <v>0</v>
      </c>
      <c r="F66" s="35">
        <f t="shared" si="9"/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7"/>
      <c r="B67" s="31" t="s">
        <v>34</v>
      </c>
      <c r="C67" s="32">
        <v>6</v>
      </c>
      <c r="D67" s="33"/>
      <c r="E67" s="34">
        <f t="shared" si="8"/>
        <v>0</v>
      </c>
      <c r="F67" s="35">
        <f t="shared" si="9"/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6.25" customHeight="1" x14ac:dyDescent="0.2">
      <c r="A68" s="7"/>
      <c r="B68" s="40" t="s">
        <v>39</v>
      </c>
      <c r="C68" s="32">
        <v>2</v>
      </c>
      <c r="D68" s="33"/>
      <c r="E68" s="34">
        <f t="shared" si="8"/>
        <v>0</v>
      </c>
      <c r="F68" s="35">
        <f t="shared" si="9"/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7"/>
      <c r="B69" s="5" t="s">
        <v>26</v>
      </c>
      <c r="C69" s="5"/>
      <c r="D69" s="5"/>
      <c r="E69" s="5"/>
      <c r="F69" s="39">
        <f>SUM(F62:F68)</f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4"/>
      <c r="B70" s="4"/>
      <c r="C70" s="4"/>
      <c r="D70" s="4"/>
      <c r="E70" s="4"/>
      <c r="F70" s="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 t="s">
        <v>43</v>
      </c>
      <c r="B71" s="15"/>
      <c r="C71" s="15"/>
      <c r="D71" s="15"/>
      <c r="E71" s="15"/>
      <c r="F71" s="41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15"/>
      <c r="C72" s="15"/>
      <c r="D72" s="15"/>
      <c r="E72" s="15"/>
      <c r="F72" s="41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15"/>
      <c r="C73" s="15"/>
      <c r="D73" s="15"/>
      <c r="E73" s="15"/>
      <c r="F73" s="41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15"/>
      <c r="C74" s="15"/>
      <c r="D74" s="15"/>
      <c r="E74" s="15"/>
      <c r="F74" s="4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15"/>
      <c r="C75" s="15"/>
      <c r="D75" s="15"/>
      <c r="E75" s="15"/>
      <c r="F75" s="4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15"/>
      <c r="C76" s="15"/>
      <c r="D76" s="15"/>
      <c r="E76" s="15"/>
      <c r="F76" s="41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15"/>
      <c r="C77" s="15"/>
      <c r="D77" s="15"/>
      <c r="E77" s="15"/>
      <c r="F77" s="41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15"/>
      <c r="C78" s="15"/>
      <c r="D78" s="15"/>
      <c r="E78" s="15"/>
      <c r="F78" s="41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15"/>
      <c r="C79" s="15"/>
      <c r="D79" s="15"/>
      <c r="E79" s="15"/>
      <c r="F79" s="41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15"/>
      <c r="C80" s="15"/>
      <c r="D80" s="15"/>
      <c r="E80" s="15"/>
      <c r="F80" s="41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15"/>
      <c r="C81" s="15"/>
      <c r="D81" s="15"/>
      <c r="E81" s="15"/>
      <c r="F81" s="41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15"/>
      <c r="C82" s="15"/>
      <c r="D82" s="15"/>
      <c r="E82" s="15"/>
      <c r="F82" s="41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15"/>
      <c r="C83" s="15"/>
      <c r="D83" s="15"/>
      <c r="E83" s="15"/>
      <c r="F83" s="41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15"/>
      <c r="C84" s="15"/>
      <c r="D84" s="15"/>
      <c r="E84" s="15"/>
      <c r="F84" s="4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15"/>
      <c r="C85" s="15"/>
      <c r="D85" s="15"/>
      <c r="E85" s="15"/>
      <c r="F85" s="4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15"/>
      <c r="C86" s="15"/>
      <c r="D86" s="15"/>
      <c r="E86" s="15"/>
      <c r="F86" s="4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15"/>
      <c r="C87" s="15"/>
      <c r="D87" s="15"/>
      <c r="E87" s="15"/>
      <c r="F87" s="4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15"/>
      <c r="C88" s="15"/>
      <c r="D88" s="15"/>
      <c r="E88" s="15"/>
      <c r="F88" s="4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15"/>
      <c r="C89" s="15"/>
      <c r="D89" s="15"/>
      <c r="E89" s="15"/>
      <c r="F89" s="4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15"/>
      <c r="C90" s="15"/>
      <c r="D90" s="15"/>
      <c r="E90" s="15"/>
      <c r="F90" s="4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15"/>
      <c r="C91" s="15"/>
      <c r="D91" s="15"/>
      <c r="E91" s="15"/>
      <c r="F91" s="4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15"/>
      <c r="C92" s="15"/>
      <c r="D92" s="15"/>
      <c r="E92" s="15"/>
      <c r="F92" s="4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15"/>
      <c r="C93" s="15"/>
      <c r="D93" s="15"/>
      <c r="E93" s="15"/>
      <c r="F93" s="4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15"/>
      <c r="C94" s="15"/>
      <c r="D94" s="15"/>
      <c r="E94" s="15"/>
      <c r="F94" s="4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15"/>
      <c r="C95" s="15"/>
      <c r="D95" s="15"/>
      <c r="E95" s="15"/>
      <c r="F95" s="41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15"/>
      <c r="C96" s="15"/>
      <c r="D96" s="15"/>
      <c r="E96" s="15"/>
      <c r="F96" s="41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15"/>
      <c r="C97" s="15"/>
      <c r="D97" s="15"/>
      <c r="E97" s="15"/>
      <c r="F97" s="41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15"/>
      <c r="C98" s="15"/>
      <c r="D98" s="15"/>
      <c r="E98" s="15"/>
      <c r="F98" s="41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15"/>
      <c r="C99" s="15"/>
      <c r="D99" s="15"/>
      <c r="E99" s="15"/>
      <c r="F99" s="41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15"/>
      <c r="C100" s="15"/>
      <c r="D100" s="15"/>
      <c r="E100" s="15"/>
      <c r="F100" s="41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15"/>
      <c r="C101" s="15"/>
      <c r="D101" s="15"/>
      <c r="E101" s="15"/>
      <c r="F101" s="41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15"/>
      <c r="C102" s="15"/>
      <c r="D102" s="15"/>
      <c r="E102" s="15"/>
      <c r="F102" s="41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15"/>
      <c r="C103" s="15"/>
      <c r="D103" s="15"/>
      <c r="E103" s="15"/>
      <c r="F103" s="41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15"/>
      <c r="C104" s="15"/>
      <c r="D104" s="15"/>
      <c r="E104" s="15"/>
      <c r="F104" s="41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15"/>
      <c r="C105" s="15"/>
      <c r="D105" s="15"/>
      <c r="E105" s="15"/>
      <c r="F105" s="41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15"/>
      <c r="C106" s="15"/>
      <c r="D106" s="15"/>
      <c r="E106" s="15"/>
      <c r="F106" s="41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15"/>
      <c r="C107" s="15"/>
      <c r="D107" s="15"/>
      <c r="E107" s="15"/>
      <c r="F107" s="41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15"/>
      <c r="C108" s="15"/>
      <c r="D108" s="15"/>
      <c r="E108" s="15"/>
      <c r="F108" s="41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15"/>
      <c r="C109" s="15"/>
      <c r="D109" s="15"/>
      <c r="E109" s="15"/>
      <c r="F109" s="41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15"/>
      <c r="C110" s="15"/>
      <c r="D110" s="15"/>
      <c r="E110" s="15"/>
      <c r="F110" s="41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15"/>
      <c r="C111" s="15"/>
      <c r="D111" s="15"/>
      <c r="E111" s="15"/>
      <c r="F111" s="41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15"/>
      <c r="C112" s="15"/>
      <c r="D112" s="15"/>
      <c r="E112" s="15"/>
      <c r="F112" s="41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15"/>
      <c r="C113" s="15"/>
      <c r="D113" s="15"/>
      <c r="E113" s="15"/>
      <c r="F113" s="41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15"/>
      <c r="C114" s="15"/>
      <c r="D114" s="15"/>
      <c r="E114" s="15"/>
      <c r="F114" s="41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15"/>
      <c r="C115" s="15"/>
      <c r="D115" s="15"/>
      <c r="E115" s="15"/>
      <c r="F115" s="4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15"/>
      <c r="C116" s="15"/>
      <c r="D116" s="15"/>
      <c r="E116" s="15"/>
      <c r="F116" s="4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15"/>
      <c r="C117" s="15"/>
      <c r="D117" s="15"/>
      <c r="E117" s="15"/>
      <c r="F117" s="4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15"/>
      <c r="C118" s="15"/>
      <c r="D118" s="15"/>
      <c r="E118" s="15"/>
      <c r="F118" s="4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15"/>
      <c r="C119" s="15"/>
      <c r="D119" s="15"/>
      <c r="E119" s="15"/>
      <c r="F119" s="4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15"/>
      <c r="C120" s="15"/>
      <c r="D120" s="15"/>
      <c r="E120" s="15"/>
      <c r="F120" s="4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15"/>
      <c r="C121" s="15"/>
      <c r="D121" s="15"/>
      <c r="E121" s="15"/>
      <c r="F121" s="41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15"/>
      <c r="C122" s="15"/>
      <c r="D122" s="15"/>
      <c r="E122" s="15"/>
      <c r="F122" s="41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15"/>
      <c r="C123" s="15"/>
      <c r="D123" s="15"/>
      <c r="E123" s="15"/>
      <c r="F123" s="41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15"/>
      <c r="C124" s="15"/>
      <c r="D124" s="15"/>
      <c r="E124" s="15"/>
      <c r="F124" s="41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15"/>
      <c r="C125" s="15"/>
      <c r="D125" s="15"/>
      <c r="E125" s="15"/>
      <c r="F125" s="41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15"/>
      <c r="C126" s="15"/>
      <c r="D126" s="15"/>
      <c r="E126" s="15"/>
      <c r="F126" s="41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15"/>
      <c r="C127" s="15"/>
      <c r="D127" s="15"/>
      <c r="E127" s="15"/>
      <c r="F127" s="41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15"/>
      <c r="C128" s="15"/>
      <c r="D128" s="15"/>
      <c r="E128" s="15"/>
      <c r="F128" s="41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15"/>
      <c r="C129" s="15"/>
      <c r="D129" s="15"/>
      <c r="E129" s="15"/>
      <c r="F129" s="41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15"/>
      <c r="C130" s="15"/>
      <c r="D130" s="15"/>
      <c r="E130" s="15"/>
      <c r="F130" s="41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15"/>
      <c r="C131" s="15"/>
      <c r="D131" s="15"/>
      <c r="E131" s="15"/>
      <c r="F131" s="41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15"/>
      <c r="C132" s="15"/>
      <c r="D132" s="15"/>
      <c r="E132" s="15"/>
      <c r="F132" s="41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15"/>
      <c r="C133" s="15"/>
      <c r="D133" s="15"/>
      <c r="E133" s="15"/>
      <c r="F133" s="41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15"/>
      <c r="C134" s="15"/>
      <c r="D134" s="15"/>
      <c r="E134" s="15"/>
      <c r="F134" s="41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15"/>
      <c r="C135" s="15"/>
      <c r="D135" s="15"/>
      <c r="E135" s="15"/>
      <c r="F135" s="41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15"/>
      <c r="C136" s="15"/>
      <c r="D136" s="15"/>
      <c r="E136" s="15"/>
      <c r="F136" s="41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15"/>
      <c r="C137" s="15"/>
      <c r="D137" s="15"/>
      <c r="E137" s="15"/>
      <c r="F137" s="41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15"/>
      <c r="C138" s="15"/>
      <c r="D138" s="15"/>
      <c r="E138" s="15"/>
      <c r="F138" s="41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15"/>
      <c r="C139" s="15"/>
      <c r="D139" s="15"/>
      <c r="E139" s="15"/>
      <c r="F139" s="41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15"/>
      <c r="C140" s="15"/>
      <c r="D140" s="15"/>
      <c r="E140" s="15"/>
      <c r="F140" s="41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15"/>
      <c r="C141" s="15"/>
      <c r="D141" s="15"/>
      <c r="E141" s="15"/>
      <c r="F141" s="41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15"/>
      <c r="C142" s="15"/>
      <c r="D142" s="15"/>
      <c r="E142" s="15"/>
      <c r="F142" s="41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15"/>
      <c r="C143" s="15"/>
      <c r="D143" s="15"/>
      <c r="E143" s="15"/>
      <c r="F143" s="41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15"/>
      <c r="C144" s="15"/>
      <c r="D144" s="15"/>
      <c r="E144" s="15"/>
      <c r="F144" s="41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15"/>
      <c r="C145" s="15"/>
      <c r="D145" s="15"/>
      <c r="E145" s="15"/>
      <c r="F145" s="41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15"/>
      <c r="C146" s="15"/>
      <c r="D146" s="15"/>
      <c r="E146" s="15"/>
      <c r="F146" s="41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15"/>
      <c r="C147" s="15"/>
      <c r="D147" s="15"/>
      <c r="E147" s="15"/>
      <c r="F147" s="41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15"/>
      <c r="C148" s="15"/>
      <c r="D148" s="15"/>
      <c r="E148" s="15"/>
      <c r="F148" s="41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15"/>
      <c r="C149" s="15"/>
      <c r="D149" s="15"/>
      <c r="E149" s="15"/>
      <c r="F149" s="41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15"/>
      <c r="C150" s="15"/>
      <c r="D150" s="15"/>
      <c r="E150" s="15"/>
      <c r="F150" s="41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15"/>
      <c r="C151" s="15"/>
      <c r="D151" s="15"/>
      <c r="E151" s="15"/>
      <c r="F151" s="41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15"/>
      <c r="C152" s="15"/>
      <c r="D152" s="15"/>
      <c r="E152" s="15"/>
      <c r="F152" s="41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15"/>
      <c r="C153" s="15"/>
      <c r="D153" s="15"/>
      <c r="E153" s="15"/>
      <c r="F153" s="41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15"/>
      <c r="C154" s="15"/>
      <c r="D154" s="15"/>
      <c r="E154" s="15"/>
      <c r="F154" s="41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15"/>
      <c r="C155" s="15"/>
      <c r="D155" s="15"/>
      <c r="E155" s="15"/>
      <c r="F155" s="41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15"/>
      <c r="C156" s="15"/>
      <c r="D156" s="15"/>
      <c r="E156" s="15"/>
      <c r="F156" s="41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15"/>
      <c r="C157" s="15"/>
      <c r="D157" s="15"/>
      <c r="E157" s="15"/>
      <c r="F157" s="41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15"/>
      <c r="C158" s="15"/>
      <c r="D158" s="15"/>
      <c r="E158" s="15"/>
      <c r="F158" s="41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15"/>
      <c r="C159" s="15"/>
      <c r="D159" s="15"/>
      <c r="E159" s="15"/>
      <c r="F159" s="41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15"/>
      <c r="C160" s="15"/>
      <c r="D160" s="15"/>
      <c r="E160" s="15"/>
      <c r="F160" s="41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15"/>
      <c r="C161" s="15"/>
      <c r="D161" s="15"/>
      <c r="E161" s="15"/>
      <c r="F161" s="41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15"/>
      <c r="C162" s="15"/>
      <c r="D162" s="15"/>
      <c r="E162" s="15"/>
      <c r="F162" s="41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15"/>
      <c r="C163" s="15"/>
      <c r="D163" s="15"/>
      <c r="E163" s="15"/>
      <c r="F163" s="41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15"/>
      <c r="C164" s="15"/>
      <c r="D164" s="15"/>
      <c r="E164" s="15"/>
      <c r="F164" s="41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15"/>
      <c r="C165" s="15"/>
      <c r="D165" s="15"/>
      <c r="E165" s="15"/>
      <c r="F165" s="41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15"/>
      <c r="C166" s="15"/>
      <c r="D166" s="15"/>
      <c r="E166" s="15"/>
      <c r="F166" s="41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15"/>
      <c r="C167" s="15"/>
      <c r="D167" s="15"/>
      <c r="E167" s="15"/>
      <c r="F167" s="41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15"/>
      <c r="C168" s="15"/>
      <c r="D168" s="15"/>
      <c r="E168" s="15"/>
      <c r="F168" s="41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15"/>
      <c r="C169" s="15"/>
      <c r="D169" s="15"/>
      <c r="E169" s="15"/>
      <c r="F169" s="41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15"/>
      <c r="C170" s="15"/>
      <c r="D170" s="15"/>
      <c r="E170" s="15"/>
      <c r="F170" s="41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15"/>
      <c r="C171" s="15"/>
      <c r="D171" s="15"/>
      <c r="E171" s="15"/>
      <c r="F171" s="41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15"/>
      <c r="C172" s="15"/>
      <c r="D172" s="15"/>
      <c r="E172" s="15"/>
      <c r="F172" s="41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15"/>
      <c r="C173" s="15"/>
      <c r="D173" s="15"/>
      <c r="E173" s="15"/>
      <c r="F173" s="41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15"/>
      <c r="C174" s="15"/>
      <c r="D174" s="15"/>
      <c r="E174" s="15"/>
      <c r="F174" s="41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15"/>
      <c r="C175" s="15"/>
      <c r="D175" s="15"/>
      <c r="E175" s="15"/>
      <c r="F175" s="41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15"/>
      <c r="C176" s="15"/>
      <c r="D176" s="15"/>
      <c r="E176" s="15"/>
      <c r="F176" s="41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15"/>
      <c r="C177" s="15"/>
      <c r="D177" s="15"/>
      <c r="E177" s="15"/>
      <c r="F177" s="41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15"/>
      <c r="C178" s="15"/>
      <c r="D178" s="15"/>
      <c r="E178" s="15"/>
      <c r="F178" s="41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15"/>
      <c r="C179" s="15"/>
      <c r="D179" s="15"/>
      <c r="E179" s="15"/>
      <c r="F179" s="41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15"/>
      <c r="C180" s="15"/>
      <c r="D180" s="15"/>
      <c r="E180" s="15"/>
      <c r="F180" s="41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15"/>
      <c r="C181" s="15"/>
      <c r="D181" s="15"/>
      <c r="E181" s="15"/>
      <c r="F181" s="41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15"/>
      <c r="C182" s="15"/>
      <c r="D182" s="15"/>
      <c r="E182" s="15"/>
      <c r="F182" s="41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15"/>
      <c r="C183" s="15"/>
      <c r="D183" s="15"/>
      <c r="E183" s="15"/>
      <c r="F183" s="41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15"/>
      <c r="C184" s="15"/>
      <c r="D184" s="15"/>
      <c r="E184" s="15"/>
      <c r="F184" s="41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15"/>
      <c r="C185" s="15"/>
      <c r="D185" s="15"/>
      <c r="E185" s="15"/>
      <c r="F185" s="41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15"/>
      <c r="C186" s="15"/>
      <c r="D186" s="15"/>
      <c r="E186" s="15"/>
      <c r="F186" s="41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15"/>
      <c r="C187" s="15"/>
      <c r="D187" s="15"/>
      <c r="E187" s="15"/>
      <c r="F187" s="41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15"/>
      <c r="C188" s="15"/>
      <c r="D188" s="15"/>
      <c r="E188" s="15"/>
      <c r="F188" s="41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15"/>
      <c r="C189" s="15"/>
      <c r="D189" s="15"/>
      <c r="E189" s="15"/>
      <c r="F189" s="41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15"/>
      <c r="C190" s="15"/>
      <c r="D190" s="15"/>
      <c r="E190" s="15"/>
      <c r="F190" s="41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15"/>
      <c r="C191" s="15"/>
      <c r="D191" s="15"/>
      <c r="E191" s="15"/>
      <c r="F191" s="41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15"/>
      <c r="C192" s="15"/>
      <c r="D192" s="15"/>
      <c r="E192" s="15"/>
      <c r="F192" s="41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15"/>
      <c r="C193" s="15"/>
      <c r="D193" s="15"/>
      <c r="E193" s="15"/>
      <c r="F193" s="41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15"/>
      <c r="C194" s="15"/>
      <c r="D194" s="15"/>
      <c r="E194" s="15"/>
      <c r="F194" s="41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15"/>
      <c r="C195" s="15"/>
      <c r="D195" s="15"/>
      <c r="E195" s="15"/>
      <c r="F195" s="41"/>
      <c r="G195" s="42"/>
      <c r="H195" s="42"/>
      <c r="I195" s="42"/>
      <c r="J195" s="42"/>
      <c r="K195" s="42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15"/>
      <c r="C196" s="15"/>
      <c r="D196" s="15"/>
      <c r="E196" s="15"/>
      <c r="F196" s="41"/>
      <c r="G196" s="42"/>
      <c r="H196" s="42"/>
      <c r="I196" s="42"/>
      <c r="J196" s="42"/>
      <c r="K196" s="42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15"/>
      <c r="C197" s="15"/>
      <c r="D197" s="15"/>
      <c r="E197" s="15"/>
      <c r="F197" s="41"/>
      <c r="G197" s="42"/>
      <c r="H197" s="42"/>
      <c r="I197" s="42"/>
      <c r="J197" s="42"/>
      <c r="K197" s="42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15"/>
      <c r="C198" s="15"/>
      <c r="D198" s="15"/>
      <c r="E198" s="15"/>
      <c r="F198" s="41"/>
      <c r="G198" s="42"/>
      <c r="H198" s="42"/>
      <c r="I198" s="42"/>
      <c r="J198" s="42"/>
      <c r="K198" s="42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15"/>
      <c r="C199" s="15"/>
      <c r="D199" s="15"/>
      <c r="E199" s="15"/>
      <c r="F199" s="41"/>
      <c r="G199" s="42"/>
      <c r="H199" s="42"/>
      <c r="I199" s="42"/>
      <c r="J199" s="42"/>
      <c r="K199" s="42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 customHeight="1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 customHeight="1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 customHeight="1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 customHeight="1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 customHeight="1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 customHeight="1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 customHeight="1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 customHeight="1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 customHeight="1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 customHeight="1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 customHeight="1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 customHeight="1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 customHeight="1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 customHeight="1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 customHeight="1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 customHeight="1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 customHeight="1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 customHeight="1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 customHeight="1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 customHeight="1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 customHeight="1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 customHeight="1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 customHeight="1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 customHeight="1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 customHeight="1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 customHeight="1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 customHeight="1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 customHeight="1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 customHeight="1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 customHeight="1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 customHeight="1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 customHeight="1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 customHeight="1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 customHeight="1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 customHeight="1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 customHeight="1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 customHeight="1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 customHeight="1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 customHeight="1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 customHeight="1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 customHeight="1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 customHeight="1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 customHeight="1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 customHeight="1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 customHeight="1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 customHeight="1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 customHeight="1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 customHeight="1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 customHeight="1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 customHeight="1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 customHeight="1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 customHeight="1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2.75" customHeight="1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2.75" customHeight="1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2.75" customHeight="1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2.75" customHeight="1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2.75" customHeight="1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2.75" customHeight="1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2.75" customHeight="1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2.75" customHeight="1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2.75" customHeight="1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2.75" customHeight="1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2.75" customHeight="1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2.75" customHeight="1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2.75" customHeight="1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2.75" customHeight="1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2.75" customHeight="1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2.75" customHeight="1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2.75" customHeight="1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2.75" customHeight="1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2.75" customHeight="1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4.25" customHeight="1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4.25" customHeight="1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4.25" customHeight="1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4.25" customHeight="1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4.25" customHeight="1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4.25" customHeight="1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4.25" customHeight="1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4.25" customHeight="1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4.25" customHeight="1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4.25" customHeight="1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4.25" customHeight="1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4.25" customHeight="1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4.25" customHeight="1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4.25" customHeight="1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4.25" customHeight="1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4.25" customHeight="1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4.25" customHeight="1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4.25" customHeight="1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4.25" customHeight="1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4.25" customHeight="1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4.25" customHeight="1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4.25" customHeight="1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4.25" customHeight="1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4.25" customHeight="1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4.25" customHeight="1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4.25" customHeight="1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4.25" customHeight="1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4.25" customHeight="1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4.25" customHeight="1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4.25" customHeight="1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4.25" customHeight="1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4.25" customHeight="1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4.25" customHeight="1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4.25" customHeight="1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4.25" customHeight="1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4.25" customHeight="1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4.25" customHeight="1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4.25" customHeight="1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4.25" customHeight="1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4.25" customHeight="1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4.25" customHeight="1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4.25" customHeight="1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4.25" customHeight="1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4.25" customHeight="1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4.25" customHeight="1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4.25" customHeight="1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4.25" customHeight="1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4.25" customHeight="1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4.25" customHeight="1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4.25" customHeight="1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4.25" customHeight="1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4.25" customHeight="1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4.25" customHeight="1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4.25" customHeight="1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4.25" customHeight="1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4.25" customHeight="1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4.25" customHeight="1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4.25" customHeight="1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4.25" customHeight="1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4.25" customHeight="1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4.25" customHeight="1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4.25" customHeight="1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4.25" customHeight="1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4.25" customHeight="1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4.25" customHeight="1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4.25" customHeight="1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4.25" customHeight="1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4.25" customHeight="1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4.25" customHeight="1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4.25" customHeight="1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4.25" customHeight="1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4.25" customHeight="1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4.25" customHeight="1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4.25" customHeight="1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4.25" customHeight="1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4.25" customHeight="1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4.25" customHeight="1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4.25" customHeight="1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4.25" customHeight="1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4.25" customHeight="1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4.25" customHeight="1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4.25" customHeight="1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4.25" customHeight="1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4.25" customHeight="1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4.25" customHeight="1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4.25" customHeight="1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4.25" customHeight="1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4.25" customHeight="1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4.25" customHeight="1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4.25" customHeight="1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4.25" customHeight="1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4.25" customHeight="1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4.25" customHeight="1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4.25" customHeight="1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4.25" customHeight="1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4.25" customHeight="1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4.25" customHeight="1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4.25" customHeight="1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4.25" customHeight="1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4.25" customHeight="1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4.25" customHeight="1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4.25" customHeight="1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4.25" customHeight="1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4.25" customHeight="1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4.25" customHeight="1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4.25" customHeight="1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4.25" customHeight="1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4.25" customHeight="1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4.25" customHeight="1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4.25" customHeight="1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4.25" customHeight="1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4.25" customHeight="1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4.25" customHeight="1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4.25" customHeight="1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4.25" customHeight="1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4.25" customHeight="1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4.25" customHeight="1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4.25" customHeight="1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4.25" customHeight="1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4.25" customHeight="1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4.25" customHeight="1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4.25" customHeight="1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4.25" customHeight="1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4.25" customHeight="1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4.25" customHeight="1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4.25" customHeight="1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4.25" customHeight="1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4.25" customHeight="1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4.25" customHeight="1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4.25" customHeight="1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4.25" customHeight="1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4.25" customHeight="1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4.25" customHeight="1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4.25" customHeight="1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4.25" customHeight="1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4.25" customHeight="1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4.25" customHeight="1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4.25" customHeight="1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4.25" customHeight="1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4.25" customHeight="1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4.25" customHeight="1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4.25" customHeight="1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4.25" customHeight="1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4.25" customHeight="1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4.25" customHeight="1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4.25" customHeight="1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4.25" customHeight="1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4.25" customHeight="1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4.25" customHeight="1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4.25" customHeight="1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4.25" customHeight="1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4.25" customHeight="1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4.25" customHeight="1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4.25" customHeight="1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4.25" customHeight="1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4.25" customHeight="1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4.25" customHeight="1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4.25" customHeight="1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4.25" customHeight="1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4.25" customHeight="1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4.25" customHeight="1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4.25" customHeight="1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4.25" customHeight="1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4.25" customHeight="1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4.25" customHeight="1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4.25" customHeight="1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4.25" customHeight="1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4.25" customHeight="1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4.25" customHeight="1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4.25" customHeight="1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4.25" customHeight="1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4.25" customHeight="1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4.25" customHeight="1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4.25" customHeight="1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4.25" customHeight="1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4.25" customHeight="1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4.25" customHeight="1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4.25" customHeight="1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4.25" customHeight="1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4.25" customHeight="1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4.25" customHeight="1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4.25" customHeight="1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4.25" customHeight="1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4.25" customHeight="1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4.25" customHeight="1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4.25" customHeight="1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4.25" customHeight="1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4.25" customHeight="1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4.25" customHeight="1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4.25" customHeight="1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4.25" customHeight="1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4.25" customHeight="1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4.25" customHeight="1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4.25" customHeight="1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4.25" customHeight="1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4.25" customHeight="1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4.25" customHeight="1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4.25" customHeight="1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4.25" customHeight="1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4.25" customHeight="1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4.25" customHeight="1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4.25" customHeight="1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4.25" customHeight="1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4.25" customHeight="1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4.25" customHeight="1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4.25" customHeight="1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4.25" customHeight="1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4.25" customHeight="1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4.25" customHeight="1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4.25" customHeight="1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4.25" customHeight="1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4.25" customHeight="1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4.25" customHeight="1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4.25" customHeight="1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4.25" customHeight="1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4.25" customHeight="1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4.25" customHeight="1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4.25" customHeight="1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4.25" customHeight="1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4.25" customHeight="1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4.25" customHeight="1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4.25" customHeight="1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4.25" customHeight="1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4.25" customHeight="1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4.25" customHeight="1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4.25" customHeight="1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4.25" customHeight="1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4.25" customHeight="1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4.25" customHeight="1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4.25" customHeight="1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4.25" customHeight="1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4.25" customHeight="1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4.25" customHeight="1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4.25" customHeight="1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4.25" customHeight="1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4.25" customHeight="1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4.25" customHeight="1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4.25" customHeight="1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4.25" customHeight="1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4.25" customHeight="1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4.25" customHeight="1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4.25" customHeight="1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4.25" customHeight="1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4.25" customHeight="1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4.25" customHeight="1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4.25" customHeight="1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</sheetData>
  <sheetProtection password="C59B" sheet="1" objects="1" scenarios="1"/>
  <mergeCells count="24">
    <mergeCell ref="A70:F70"/>
    <mergeCell ref="A52:F52"/>
    <mergeCell ref="A53:A69"/>
    <mergeCell ref="B53:F53"/>
    <mergeCell ref="B60:E60"/>
    <mergeCell ref="B61:F61"/>
    <mergeCell ref="B69:E69"/>
    <mergeCell ref="A35:F35"/>
    <mergeCell ref="A36:A51"/>
    <mergeCell ref="B36:F36"/>
    <mergeCell ref="B42:E42"/>
    <mergeCell ref="B43:F43"/>
    <mergeCell ref="B51:E51"/>
    <mergeCell ref="A19:F19"/>
    <mergeCell ref="A20:A34"/>
    <mergeCell ref="B20:F20"/>
    <mergeCell ref="B26:E26"/>
    <mergeCell ref="B27:F27"/>
    <mergeCell ref="B34:E34"/>
    <mergeCell ref="A3:A18"/>
    <mergeCell ref="B3:F3"/>
    <mergeCell ref="B9:E9"/>
    <mergeCell ref="B10:F10"/>
    <mergeCell ref="B18:E18"/>
  </mergeCells>
  <pageMargins left="0.7" right="0.7" top="0.75" bottom="0.75" header="0" footer="0"/>
  <pageSetup paperSize="9" scale="80" orientation="portrait" horizontalDpi="300" verticalDpi="30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A3" sqref="A3:H4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3" max="3" width="15.285156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7109375" customWidth="1"/>
    <col min="10" max="10" width="23.57031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</cols>
  <sheetData>
    <row r="1" spans="1:26" ht="16.5" customHeight="1" x14ac:dyDescent="0.2">
      <c r="A1" s="43"/>
      <c r="B1" s="44"/>
      <c r="C1" s="44"/>
      <c r="D1" s="44"/>
      <c r="E1" s="3"/>
      <c r="F1" s="3"/>
      <c r="G1" s="44"/>
      <c r="H1" s="3"/>
      <c r="I1" s="3"/>
      <c r="J1" s="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6.5" customHeight="1" x14ac:dyDescent="0.2">
      <c r="A2" s="43"/>
      <c r="B2" s="2" t="s">
        <v>44</v>
      </c>
      <c r="C2" s="2"/>
      <c r="D2" s="2"/>
      <c r="E2" s="2"/>
      <c r="F2" s="2"/>
      <c r="G2" s="2"/>
      <c r="H2" s="2"/>
      <c r="I2" s="2"/>
      <c r="J2" s="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6.5" customHeight="1" x14ac:dyDescent="0.2">
      <c r="A3" s="43"/>
      <c r="B3" s="45" t="s">
        <v>45</v>
      </c>
      <c r="C3" s="1" t="s">
        <v>46</v>
      </c>
      <c r="D3" s="1"/>
      <c r="E3" s="1"/>
      <c r="F3" s="1"/>
      <c r="G3" s="1"/>
      <c r="H3" s="1"/>
      <c r="I3" s="1"/>
      <c r="J3" s="4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6.5" customHeight="1" x14ac:dyDescent="0.2">
      <c r="A4" s="43"/>
      <c r="B4" s="45" t="s">
        <v>47</v>
      </c>
      <c r="C4" s="1" t="s">
        <v>48</v>
      </c>
      <c r="D4" s="1"/>
      <c r="E4" s="1"/>
      <c r="F4" s="1"/>
      <c r="G4" s="1"/>
      <c r="H4" s="1"/>
      <c r="I4" s="1"/>
      <c r="J4" s="45" t="s">
        <v>49</v>
      </c>
      <c r="K4" s="16"/>
      <c r="L4" s="16"/>
      <c r="M4" s="16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6.5" customHeight="1" x14ac:dyDescent="0.2">
      <c r="A5" s="43"/>
      <c r="B5" s="45" t="s">
        <v>50</v>
      </c>
      <c r="C5" s="1" t="s">
        <v>51</v>
      </c>
      <c r="D5" s="1"/>
      <c r="E5" s="1"/>
      <c r="F5" s="1"/>
      <c r="G5" s="1"/>
      <c r="H5" s="1"/>
      <c r="I5" s="1"/>
      <c r="J5" s="47">
        <v>2021</v>
      </c>
      <c r="K5" s="16"/>
      <c r="L5" s="16"/>
      <c r="M5" s="1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6.5" customHeight="1" x14ac:dyDescent="0.2">
      <c r="A6" s="43"/>
      <c r="B6" s="45" t="s">
        <v>52</v>
      </c>
      <c r="C6" s="1" t="s">
        <v>53</v>
      </c>
      <c r="D6" s="1"/>
      <c r="E6" s="1"/>
      <c r="F6" s="1"/>
      <c r="G6" s="1"/>
      <c r="H6" s="1"/>
      <c r="I6" s="1"/>
      <c r="J6" s="45">
        <v>12</v>
      </c>
      <c r="K6" s="16"/>
      <c r="L6" s="16"/>
      <c r="M6" s="1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6.5" customHeight="1" x14ac:dyDescent="0.2">
      <c r="A7" s="43"/>
      <c r="B7" s="48"/>
      <c r="C7" s="48"/>
      <c r="D7" s="48"/>
      <c r="E7" s="48"/>
      <c r="F7" s="48"/>
      <c r="G7" s="48"/>
      <c r="H7" s="48"/>
      <c r="I7" s="48"/>
      <c r="J7" s="49">
        <v>15.22</v>
      </c>
      <c r="K7" s="16"/>
      <c r="L7" s="16"/>
      <c r="M7" s="1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2.75" customHeight="1" x14ac:dyDescent="0.2">
      <c r="A8" s="43"/>
      <c r="B8" s="2" t="s">
        <v>54</v>
      </c>
      <c r="C8" s="2"/>
      <c r="D8" s="2"/>
      <c r="E8" s="2"/>
      <c r="F8" s="2"/>
      <c r="G8" s="2"/>
      <c r="H8" s="2"/>
      <c r="I8" s="2"/>
      <c r="J8" s="2"/>
      <c r="K8" s="16"/>
      <c r="L8" s="16"/>
      <c r="M8" s="1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2.75" customHeight="1" x14ac:dyDescent="0.2">
      <c r="A9" s="43"/>
      <c r="B9" s="1" t="s">
        <v>55</v>
      </c>
      <c r="C9" s="1"/>
      <c r="D9" s="1" t="s">
        <v>56</v>
      </c>
      <c r="E9" s="1"/>
      <c r="F9" s="1" t="s">
        <v>57</v>
      </c>
      <c r="G9" s="1"/>
      <c r="H9" s="1"/>
      <c r="I9" s="1"/>
      <c r="J9" s="1"/>
      <c r="K9" s="16"/>
      <c r="L9" s="16"/>
      <c r="M9" s="16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2.75" customHeight="1" x14ac:dyDescent="0.2">
      <c r="A10" s="43"/>
      <c r="B10" s="126" t="s">
        <v>58</v>
      </c>
      <c r="C10" s="126"/>
      <c r="D10" s="1" t="s">
        <v>3</v>
      </c>
      <c r="E10" s="1"/>
      <c r="F10" s="126">
        <v>3</v>
      </c>
      <c r="G10" s="126"/>
      <c r="H10" s="126"/>
      <c r="I10" s="126"/>
      <c r="J10" s="126"/>
      <c r="K10" s="16"/>
      <c r="L10" s="16"/>
      <c r="M10" s="16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2.75" customHeight="1" x14ac:dyDescent="0.2">
      <c r="A11" s="43"/>
      <c r="B11" s="48"/>
      <c r="C11" s="48"/>
      <c r="D11" s="48"/>
      <c r="E11" s="48"/>
      <c r="F11" s="48"/>
      <c r="G11" s="48"/>
      <c r="H11" s="48"/>
      <c r="I11" s="48"/>
      <c r="J11" s="48"/>
      <c r="K11" s="16"/>
      <c r="L11" s="16"/>
      <c r="M11" s="16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6.5" customHeight="1" x14ac:dyDescent="0.2">
      <c r="A12" s="43"/>
      <c r="B12" s="2" t="s">
        <v>59</v>
      </c>
      <c r="C12" s="2"/>
      <c r="D12" s="2"/>
      <c r="E12" s="2"/>
      <c r="F12" s="2"/>
      <c r="G12" s="2"/>
      <c r="H12" s="2"/>
      <c r="I12" s="2"/>
      <c r="J12" s="2"/>
      <c r="K12" s="16"/>
      <c r="L12" s="16"/>
      <c r="M12" s="16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2.75" customHeight="1" x14ac:dyDescent="0.2">
      <c r="A13" s="43"/>
      <c r="B13" s="45">
        <v>1</v>
      </c>
      <c r="C13" s="1" t="s">
        <v>60</v>
      </c>
      <c r="D13" s="1"/>
      <c r="E13" s="1"/>
      <c r="F13" s="1"/>
      <c r="G13" s="1"/>
      <c r="H13" s="1"/>
      <c r="I13" s="1"/>
      <c r="J13" s="45" t="str">
        <f>B10</f>
        <v>Auxiliar de Cozinha 44 horas</v>
      </c>
      <c r="K13" s="17"/>
      <c r="L13" s="17"/>
      <c r="M13" s="17"/>
      <c r="N13" s="17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2.75" customHeight="1" x14ac:dyDescent="0.2">
      <c r="A14" s="43"/>
      <c r="B14" s="45">
        <v>2</v>
      </c>
      <c r="C14" s="1" t="s">
        <v>61</v>
      </c>
      <c r="D14" s="1"/>
      <c r="E14" s="1"/>
      <c r="F14" s="1"/>
      <c r="G14" s="1"/>
      <c r="H14" s="1"/>
      <c r="I14" s="1"/>
      <c r="J14" s="50" t="s">
        <v>62</v>
      </c>
      <c r="K14" s="17"/>
      <c r="L14" s="17"/>
      <c r="M14" s="17"/>
      <c r="N14" s="17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2.75" customHeight="1" x14ac:dyDescent="0.2">
      <c r="A15" s="43"/>
      <c r="B15" s="45">
        <v>3</v>
      </c>
      <c r="C15" s="1" t="s">
        <v>63</v>
      </c>
      <c r="D15" s="1"/>
      <c r="E15" s="1"/>
      <c r="F15" s="1"/>
      <c r="G15" s="1"/>
      <c r="H15" s="1"/>
      <c r="I15" s="1"/>
      <c r="J15" s="51">
        <v>1131.1099999999999</v>
      </c>
      <c r="K15" s="17"/>
      <c r="L15" s="17"/>
      <c r="M15" s="17"/>
      <c r="N15" s="17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.75" customHeight="1" x14ac:dyDescent="0.2">
      <c r="A16" s="52"/>
      <c r="B16" s="53">
        <v>4</v>
      </c>
      <c r="C16" s="127" t="s">
        <v>64</v>
      </c>
      <c r="D16" s="127"/>
      <c r="E16" s="127"/>
      <c r="F16" s="127"/>
      <c r="G16" s="127"/>
      <c r="H16" s="127"/>
      <c r="I16" s="127"/>
      <c r="J16" s="54" t="s">
        <v>65</v>
      </c>
      <c r="K16" s="55"/>
      <c r="L16" s="55"/>
      <c r="M16" s="55"/>
      <c r="N16" s="55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26.25" customHeight="1" x14ac:dyDescent="0.2">
      <c r="A17" s="52"/>
      <c r="B17" s="53">
        <v>5</v>
      </c>
      <c r="C17" s="127" t="s">
        <v>66</v>
      </c>
      <c r="D17" s="127"/>
      <c r="E17" s="127"/>
      <c r="F17" s="127"/>
      <c r="G17" s="127"/>
      <c r="H17" s="127"/>
      <c r="I17" s="127"/>
      <c r="J17" s="56" t="s">
        <v>67</v>
      </c>
      <c r="K17" s="55"/>
      <c r="L17" s="55"/>
      <c r="M17" s="55"/>
      <c r="N17" s="55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">
      <c r="A18" s="43"/>
      <c r="B18" s="45">
        <v>6</v>
      </c>
      <c r="C18" s="1" t="s">
        <v>68</v>
      </c>
      <c r="D18" s="1"/>
      <c r="E18" s="1"/>
      <c r="F18" s="1"/>
      <c r="G18" s="1"/>
      <c r="H18" s="1"/>
      <c r="I18" s="1"/>
      <c r="J18" s="57">
        <v>44197</v>
      </c>
      <c r="K18" s="17"/>
      <c r="L18" s="17"/>
      <c r="M18" s="17"/>
      <c r="N18" s="17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6.5" customHeight="1" x14ac:dyDescent="0.2">
      <c r="A19" s="43"/>
      <c r="B19" s="128"/>
      <c r="C19" s="128"/>
      <c r="D19" s="128"/>
      <c r="E19" s="128"/>
      <c r="F19" s="128"/>
      <c r="G19" s="128"/>
      <c r="H19" s="128"/>
      <c r="I19" s="128"/>
      <c r="J19" s="128"/>
      <c r="K19" s="17"/>
      <c r="L19" s="17"/>
      <c r="M19" s="17"/>
      <c r="N19" s="17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6.5" customHeight="1" x14ac:dyDescent="0.2">
      <c r="A20" s="43"/>
      <c r="B20" s="48"/>
      <c r="C20" s="48"/>
      <c r="D20" s="48"/>
      <c r="E20" s="48"/>
      <c r="F20" s="48"/>
      <c r="G20" s="48"/>
      <c r="H20" s="48"/>
      <c r="I20" s="48"/>
      <c r="J20" s="48"/>
      <c r="K20" s="17"/>
      <c r="L20" s="17"/>
      <c r="M20" s="17"/>
      <c r="N20" s="17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6.5" customHeight="1" x14ac:dyDescent="0.2">
      <c r="A21" s="43"/>
      <c r="B21" s="129" t="s">
        <v>69</v>
      </c>
      <c r="C21" s="129"/>
      <c r="D21" s="129"/>
      <c r="E21" s="129"/>
      <c r="F21" s="129"/>
      <c r="G21" s="129"/>
      <c r="H21" s="129"/>
      <c r="I21" s="129"/>
      <c r="J21" s="129"/>
      <c r="K21" s="17"/>
      <c r="L21" s="17"/>
      <c r="M21" s="17"/>
      <c r="N21" s="17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2.75" customHeight="1" x14ac:dyDescent="0.2">
      <c r="A22" s="43"/>
      <c r="B22" s="58">
        <v>1</v>
      </c>
      <c r="C22" s="130" t="s">
        <v>70</v>
      </c>
      <c r="D22" s="130"/>
      <c r="E22" s="130"/>
      <c r="F22" s="130"/>
      <c r="G22" s="130"/>
      <c r="H22" s="130"/>
      <c r="I22" s="58" t="s">
        <v>71</v>
      </c>
      <c r="J22" s="58" t="s">
        <v>72</v>
      </c>
      <c r="K22" s="17"/>
      <c r="L22" s="17"/>
      <c r="M22" s="17"/>
      <c r="N22" s="1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2.75" customHeight="1" x14ac:dyDescent="0.2">
      <c r="A23" s="43"/>
      <c r="B23" s="58" t="s">
        <v>45</v>
      </c>
      <c r="C23" s="131" t="s">
        <v>73</v>
      </c>
      <c r="D23" s="131"/>
      <c r="E23" s="131"/>
      <c r="F23" s="131"/>
      <c r="G23" s="131"/>
      <c r="H23" s="131"/>
      <c r="I23" s="47"/>
      <c r="J23" s="59">
        <f>J15</f>
        <v>1131.1099999999999</v>
      </c>
      <c r="K23" s="17"/>
      <c r="L23" s="17"/>
      <c r="M23" s="17"/>
      <c r="N23" s="17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2.75" customHeight="1" x14ac:dyDescent="0.2">
      <c r="A24" s="43"/>
      <c r="B24" s="58" t="s">
        <v>47</v>
      </c>
      <c r="C24" s="131" t="s">
        <v>74</v>
      </c>
      <c r="D24" s="131"/>
      <c r="E24" s="131"/>
      <c r="F24" s="131"/>
      <c r="G24" s="131"/>
      <c r="H24" s="131"/>
      <c r="I24" s="60"/>
      <c r="J24" s="59">
        <f>J23*I24</f>
        <v>0</v>
      </c>
      <c r="K24" s="17"/>
      <c r="L24" s="17"/>
      <c r="M24" s="17"/>
      <c r="N24" s="17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2.75" customHeight="1" x14ac:dyDescent="0.2">
      <c r="A25" s="43"/>
      <c r="B25" s="58" t="s">
        <v>50</v>
      </c>
      <c r="C25" s="131" t="s">
        <v>75</v>
      </c>
      <c r="D25" s="131"/>
      <c r="E25" s="131"/>
      <c r="F25" s="131"/>
      <c r="G25" s="131"/>
      <c r="H25" s="131"/>
      <c r="I25" s="60"/>
      <c r="J25" s="59">
        <v>0</v>
      </c>
      <c r="K25" s="61"/>
      <c r="L25" s="17"/>
      <c r="M25" s="17"/>
      <c r="N25" s="17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2.75" customHeight="1" x14ac:dyDescent="0.2">
      <c r="A26" s="43"/>
      <c r="B26" s="58" t="s">
        <v>52</v>
      </c>
      <c r="C26" s="131" t="s">
        <v>76</v>
      </c>
      <c r="D26" s="131"/>
      <c r="E26" s="131"/>
      <c r="F26" s="131"/>
      <c r="G26" s="131"/>
      <c r="H26" s="131"/>
      <c r="I26" s="60"/>
      <c r="J26" s="59">
        <v>0</v>
      </c>
      <c r="K26" s="17"/>
      <c r="L26" s="17"/>
      <c r="M26" s="17"/>
      <c r="N26" s="1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.75" customHeight="1" x14ac:dyDescent="0.2">
      <c r="A27" s="43"/>
      <c r="B27" s="58" t="s">
        <v>77</v>
      </c>
      <c r="C27" s="131" t="s">
        <v>78</v>
      </c>
      <c r="D27" s="131"/>
      <c r="E27" s="131"/>
      <c r="F27" s="131"/>
      <c r="G27" s="131"/>
      <c r="H27" s="131"/>
      <c r="I27" s="60"/>
      <c r="J27" s="59">
        <v>0</v>
      </c>
      <c r="K27" s="17"/>
      <c r="L27" s="17"/>
      <c r="M27" s="17"/>
      <c r="N27" s="1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2.75" customHeight="1" x14ac:dyDescent="0.2">
      <c r="A28" s="43"/>
      <c r="B28" s="130" t="s">
        <v>79</v>
      </c>
      <c r="C28" s="130"/>
      <c r="D28" s="130"/>
      <c r="E28" s="130"/>
      <c r="F28" s="130"/>
      <c r="G28" s="130"/>
      <c r="H28" s="130"/>
      <c r="I28" s="130"/>
      <c r="J28" s="62">
        <f>SUM(J23:J27)</f>
        <v>1131.1099999999999</v>
      </c>
      <c r="K28" s="63"/>
      <c r="L28" s="17"/>
      <c r="M28" s="17"/>
      <c r="N28" s="17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 x14ac:dyDescent="0.2">
      <c r="A29" s="43"/>
      <c r="B29" s="64"/>
      <c r="C29" s="64"/>
      <c r="D29" s="64"/>
      <c r="E29" s="64"/>
      <c r="F29" s="64"/>
      <c r="G29" s="64"/>
      <c r="H29" s="64"/>
      <c r="I29" s="64"/>
      <c r="J29" s="65"/>
      <c r="K29" s="17"/>
      <c r="L29" s="17"/>
      <c r="M29" s="17"/>
      <c r="N29" s="17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 x14ac:dyDescent="0.2">
      <c r="A30" s="43"/>
      <c r="B30" s="64"/>
      <c r="C30" s="64"/>
      <c r="D30" s="64"/>
      <c r="E30" s="64"/>
      <c r="F30" s="64"/>
      <c r="G30" s="64"/>
      <c r="H30" s="64"/>
      <c r="I30" s="64"/>
      <c r="J30" s="65"/>
      <c r="K30" s="17"/>
      <c r="L30" s="17"/>
      <c r="M30" s="17"/>
      <c r="N30" s="17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2.75" customHeight="1" x14ac:dyDescent="0.2">
      <c r="A31" s="43"/>
      <c r="B31" s="2" t="s">
        <v>80</v>
      </c>
      <c r="C31" s="2"/>
      <c r="D31" s="2"/>
      <c r="E31" s="2"/>
      <c r="F31" s="2"/>
      <c r="G31" s="2"/>
      <c r="H31" s="2"/>
      <c r="I31" s="2"/>
      <c r="J31" s="2"/>
      <c r="K31" s="17"/>
      <c r="L31" s="17"/>
      <c r="M31" s="17"/>
      <c r="N31" s="17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2.75" customHeight="1" x14ac:dyDescent="0.2">
      <c r="A32" s="43"/>
      <c r="B32" s="132" t="s">
        <v>81</v>
      </c>
      <c r="C32" s="132"/>
      <c r="D32" s="132"/>
      <c r="E32" s="132"/>
      <c r="F32" s="132"/>
      <c r="G32" s="132"/>
      <c r="H32" s="132"/>
      <c r="I32" s="66" t="s">
        <v>71</v>
      </c>
      <c r="J32" s="66" t="s">
        <v>72</v>
      </c>
      <c r="K32" s="17"/>
      <c r="L32" s="17"/>
      <c r="M32" s="17"/>
      <c r="N32" s="1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2.75" customHeight="1" x14ac:dyDescent="0.2">
      <c r="A33" s="43"/>
      <c r="B33" s="132" t="s">
        <v>82</v>
      </c>
      <c r="C33" s="132"/>
      <c r="D33" s="132"/>
      <c r="E33" s="132"/>
      <c r="F33" s="132"/>
      <c r="G33" s="132"/>
      <c r="H33" s="132"/>
      <c r="I33" s="132"/>
      <c r="J33" s="67">
        <f>J28</f>
        <v>1131.1099999999999</v>
      </c>
      <c r="K33" s="17"/>
      <c r="L33" s="17"/>
      <c r="M33" s="17"/>
      <c r="N33" s="17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2.75" customHeight="1" x14ac:dyDescent="0.2">
      <c r="A34" s="43"/>
      <c r="B34" s="66" t="s">
        <v>45</v>
      </c>
      <c r="C34" s="1" t="s">
        <v>83</v>
      </c>
      <c r="D34" s="1"/>
      <c r="E34" s="1"/>
      <c r="F34" s="1"/>
      <c r="G34" s="1"/>
      <c r="H34" s="1"/>
      <c r="I34" s="68">
        <f>(1/12)</f>
        <v>8.3333333333333329E-2</v>
      </c>
      <c r="J34" s="69">
        <f>$J$33*I34</f>
        <v>94.259166666666658</v>
      </c>
      <c r="K34" s="17"/>
      <c r="L34" s="17"/>
      <c r="M34" s="17"/>
      <c r="N34" s="17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2.75" customHeight="1" x14ac:dyDescent="0.2">
      <c r="A35" s="43"/>
      <c r="B35" s="66" t="s">
        <v>47</v>
      </c>
      <c r="C35" s="1" t="s">
        <v>84</v>
      </c>
      <c r="D35" s="1"/>
      <c r="E35" s="1"/>
      <c r="F35" s="1"/>
      <c r="G35" s="1"/>
      <c r="H35" s="1"/>
      <c r="I35" s="68">
        <f>(1/12)+((1/12)/3)</f>
        <v>0.1111111111111111</v>
      </c>
      <c r="J35" s="69">
        <f>$J$33*I35</f>
        <v>125.67888888888888</v>
      </c>
      <c r="K35" s="17"/>
      <c r="L35" s="17"/>
      <c r="M35" s="17"/>
      <c r="N35" s="17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 x14ac:dyDescent="0.2">
      <c r="A36" s="43"/>
      <c r="B36" s="132" t="s">
        <v>85</v>
      </c>
      <c r="C36" s="132"/>
      <c r="D36" s="132"/>
      <c r="E36" s="132"/>
      <c r="F36" s="132"/>
      <c r="G36" s="132"/>
      <c r="H36" s="132"/>
      <c r="I36" s="70">
        <f>I34+I35</f>
        <v>0.19444444444444442</v>
      </c>
      <c r="J36" s="71">
        <f>SUM(J34:J35)</f>
        <v>219.93805555555554</v>
      </c>
      <c r="K36" s="63"/>
      <c r="L36" s="17"/>
      <c r="M36" s="17"/>
      <c r="N36" s="17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 x14ac:dyDescent="0.2">
      <c r="A37" s="43"/>
      <c r="B37" s="72"/>
      <c r="C37" s="73"/>
      <c r="D37" s="73"/>
      <c r="E37" s="73"/>
      <c r="F37" s="73"/>
      <c r="G37" s="73"/>
      <c r="H37" s="73"/>
      <c r="I37" s="74"/>
      <c r="J37" s="75"/>
      <c r="K37" s="17"/>
      <c r="L37" s="17"/>
      <c r="M37" s="17"/>
      <c r="N37" s="1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 x14ac:dyDescent="0.2">
      <c r="A38" s="43"/>
      <c r="B38" s="132" t="s">
        <v>86</v>
      </c>
      <c r="C38" s="132"/>
      <c r="D38" s="132"/>
      <c r="E38" s="132"/>
      <c r="F38" s="132"/>
      <c r="G38" s="132"/>
      <c r="H38" s="132"/>
      <c r="I38" s="66" t="s">
        <v>71</v>
      </c>
      <c r="J38" s="66" t="s">
        <v>72</v>
      </c>
      <c r="K38" s="17"/>
      <c r="L38" s="17"/>
      <c r="M38" s="17"/>
      <c r="N38" s="17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 x14ac:dyDescent="0.2">
      <c r="A39" s="43"/>
      <c r="B39" s="132" t="s">
        <v>87</v>
      </c>
      <c r="C39" s="132"/>
      <c r="D39" s="132"/>
      <c r="E39" s="132"/>
      <c r="F39" s="132"/>
      <c r="G39" s="132"/>
      <c r="H39" s="132"/>
      <c r="I39" s="132"/>
      <c r="J39" s="76">
        <f>J28+J36</f>
        <v>1351.0480555555555</v>
      </c>
      <c r="K39" s="17"/>
      <c r="L39" s="17"/>
      <c r="M39" s="17"/>
      <c r="N39" s="17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 x14ac:dyDescent="0.2">
      <c r="A40" s="43"/>
      <c r="B40" s="66" t="s">
        <v>45</v>
      </c>
      <c r="C40" s="1" t="s">
        <v>88</v>
      </c>
      <c r="D40" s="1"/>
      <c r="E40" s="1"/>
      <c r="F40" s="1"/>
      <c r="G40" s="1"/>
      <c r="H40" s="1"/>
      <c r="I40" s="68">
        <v>0.2</v>
      </c>
      <c r="J40" s="69">
        <f t="shared" ref="J40:J47" si="0">$J$39*I40</f>
        <v>270.20961111111109</v>
      </c>
      <c r="K40" s="17"/>
      <c r="L40" s="17"/>
      <c r="M40" s="17"/>
      <c r="N40" s="17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.75" customHeight="1" x14ac:dyDescent="0.2">
      <c r="A41" s="43"/>
      <c r="B41" s="66" t="s">
        <v>47</v>
      </c>
      <c r="C41" s="1" t="s">
        <v>89</v>
      </c>
      <c r="D41" s="1"/>
      <c r="E41" s="1"/>
      <c r="F41" s="1"/>
      <c r="G41" s="1"/>
      <c r="H41" s="1"/>
      <c r="I41" s="68">
        <v>2.5000000000000001E-2</v>
      </c>
      <c r="J41" s="69">
        <f t="shared" si="0"/>
        <v>33.776201388888886</v>
      </c>
      <c r="K41" s="17"/>
      <c r="L41" s="17"/>
      <c r="M41" s="17"/>
      <c r="N41" s="17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 x14ac:dyDescent="0.2">
      <c r="A42" s="43"/>
      <c r="B42" s="66" t="s">
        <v>50</v>
      </c>
      <c r="C42" s="1" t="s">
        <v>90</v>
      </c>
      <c r="D42" s="1"/>
      <c r="E42" s="1"/>
      <c r="F42" s="1"/>
      <c r="G42" s="1"/>
      <c r="H42" s="1"/>
      <c r="I42" s="77">
        <v>0</v>
      </c>
      <c r="J42" s="69">
        <f t="shared" si="0"/>
        <v>0</v>
      </c>
      <c r="K42" s="17"/>
      <c r="L42" s="17"/>
      <c r="M42" s="17"/>
      <c r="N42" s="17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 customHeight="1" x14ac:dyDescent="0.2">
      <c r="A43" s="43"/>
      <c r="B43" s="66" t="s">
        <v>52</v>
      </c>
      <c r="C43" s="1" t="s">
        <v>91</v>
      </c>
      <c r="D43" s="1"/>
      <c r="E43" s="1"/>
      <c r="F43" s="1"/>
      <c r="G43" s="1"/>
      <c r="H43" s="1"/>
      <c r="I43" s="68">
        <v>1.4999999999999999E-2</v>
      </c>
      <c r="J43" s="69">
        <f t="shared" si="0"/>
        <v>20.265720833333333</v>
      </c>
      <c r="K43" s="17"/>
      <c r="L43" s="17"/>
      <c r="M43" s="17"/>
      <c r="N43" s="17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 x14ac:dyDescent="0.2">
      <c r="A44" s="43"/>
      <c r="B44" s="66" t="s">
        <v>77</v>
      </c>
      <c r="C44" s="1" t="s">
        <v>92</v>
      </c>
      <c r="D44" s="1"/>
      <c r="E44" s="1"/>
      <c r="F44" s="1"/>
      <c r="G44" s="1"/>
      <c r="H44" s="1"/>
      <c r="I44" s="68">
        <v>0.01</v>
      </c>
      <c r="J44" s="69">
        <f t="shared" si="0"/>
        <v>13.510480555555555</v>
      </c>
      <c r="K44" s="17"/>
      <c r="L44" s="17"/>
      <c r="M44" s="17"/>
      <c r="N44" s="17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 x14ac:dyDescent="0.2">
      <c r="A45" s="43"/>
      <c r="B45" s="66" t="s">
        <v>93</v>
      </c>
      <c r="C45" s="1" t="s">
        <v>94</v>
      </c>
      <c r="D45" s="1"/>
      <c r="E45" s="1"/>
      <c r="F45" s="1"/>
      <c r="G45" s="1"/>
      <c r="H45" s="1"/>
      <c r="I45" s="68">
        <v>6.0000000000000001E-3</v>
      </c>
      <c r="J45" s="69">
        <f t="shared" si="0"/>
        <v>8.1062883333333335</v>
      </c>
      <c r="K45" s="17"/>
      <c r="L45" s="17"/>
      <c r="M45" s="17"/>
      <c r="N45" s="1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 x14ac:dyDescent="0.2">
      <c r="A46" s="43"/>
      <c r="B46" s="66" t="s">
        <v>95</v>
      </c>
      <c r="C46" s="1" t="s">
        <v>96</v>
      </c>
      <c r="D46" s="1"/>
      <c r="E46" s="1"/>
      <c r="F46" s="1"/>
      <c r="G46" s="1"/>
      <c r="H46" s="1"/>
      <c r="I46" s="68">
        <v>2E-3</v>
      </c>
      <c r="J46" s="69">
        <f t="shared" si="0"/>
        <v>2.702096111111111</v>
      </c>
      <c r="K46" s="17"/>
      <c r="L46" s="17"/>
      <c r="M46" s="17"/>
      <c r="N46" s="17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 x14ac:dyDescent="0.2">
      <c r="A47" s="43"/>
      <c r="B47" s="66" t="s">
        <v>97</v>
      </c>
      <c r="C47" s="1" t="s">
        <v>98</v>
      </c>
      <c r="D47" s="1"/>
      <c r="E47" s="1"/>
      <c r="F47" s="1"/>
      <c r="G47" s="1"/>
      <c r="H47" s="1"/>
      <c r="I47" s="68">
        <v>0.08</v>
      </c>
      <c r="J47" s="69">
        <f t="shared" si="0"/>
        <v>108.08384444444444</v>
      </c>
      <c r="K47" s="17"/>
      <c r="L47" s="17"/>
      <c r="M47" s="17"/>
      <c r="N47" s="17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 x14ac:dyDescent="0.2">
      <c r="A48" s="43"/>
      <c r="B48" s="132" t="s">
        <v>99</v>
      </c>
      <c r="C48" s="132"/>
      <c r="D48" s="132"/>
      <c r="E48" s="132"/>
      <c r="F48" s="132"/>
      <c r="G48" s="132"/>
      <c r="H48" s="132"/>
      <c r="I48" s="70">
        <f>SUM(I40:I47)</f>
        <v>0.33800000000000002</v>
      </c>
      <c r="J48" s="71">
        <f>SUM(J40:J47)</f>
        <v>456.65424277777771</v>
      </c>
      <c r="K48" s="63"/>
      <c r="L48" s="17"/>
      <c r="M48" s="17"/>
      <c r="N48" s="17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 x14ac:dyDescent="0.2">
      <c r="A49" s="43"/>
      <c r="B49" s="16"/>
      <c r="C49" s="64"/>
      <c r="D49" s="64"/>
      <c r="E49" s="64"/>
      <c r="F49" s="64"/>
      <c r="G49" s="64"/>
      <c r="H49" s="64"/>
      <c r="I49" s="78"/>
      <c r="J49" s="79"/>
      <c r="K49" s="63"/>
      <c r="L49" s="17"/>
      <c r="M49" s="17"/>
      <c r="N49" s="1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2.75" customHeight="1" x14ac:dyDescent="0.2">
      <c r="A50" s="43"/>
      <c r="B50" s="130" t="s">
        <v>100</v>
      </c>
      <c r="C50" s="130"/>
      <c r="D50" s="130"/>
      <c r="E50" s="130"/>
      <c r="F50" s="130"/>
      <c r="G50" s="130"/>
      <c r="H50" s="130"/>
      <c r="I50" s="80"/>
      <c r="J50" s="58" t="s">
        <v>72</v>
      </c>
      <c r="K50" s="17"/>
      <c r="L50" s="17"/>
      <c r="M50" s="17"/>
      <c r="N50" s="17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.75" customHeight="1" x14ac:dyDescent="0.2">
      <c r="A51" s="81"/>
      <c r="B51" s="58" t="s">
        <v>45</v>
      </c>
      <c r="C51" s="131" t="s">
        <v>101</v>
      </c>
      <c r="D51" s="131"/>
      <c r="E51" s="131"/>
      <c r="F51" s="131"/>
      <c r="G51" s="131"/>
      <c r="H51" s="131"/>
      <c r="I51" s="82"/>
      <c r="J51" s="59">
        <f>((26*3.25*2)-(J23*0.06))</f>
        <v>101.13340000000001</v>
      </c>
      <c r="K51" s="83"/>
      <c r="L51" s="83"/>
      <c r="M51" s="83"/>
      <c r="N51" s="83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4.25" customHeight="1" x14ac:dyDescent="0.2">
      <c r="A52" s="43"/>
      <c r="B52" s="58" t="s">
        <v>47</v>
      </c>
      <c r="C52" s="131" t="s">
        <v>102</v>
      </c>
      <c r="D52" s="131"/>
      <c r="E52" s="131"/>
      <c r="F52" s="131"/>
      <c r="G52" s="131"/>
      <c r="H52" s="131"/>
      <c r="I52" s="59"/>
      <c r="J52" s="59">
        <f>I52*22*0.8</f>
        <v>0</v>
      </c>
      <c r="K52" s="84" t="s">
        <v>103</v>
      </c>
      <c r="L52" s="17"/>
      <c r="M52" s="17"/>
      <c r="N52" s="17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 x14ac:dyDescent="0.2">
      <c r="A53" s="43"/>
      <c r="B53" s="58" t="s">
        <v>50</v>
      </c>
      <c r="C53" s="131" t="s">
        <v>104</v>
      </c>
      <c r="D53" s="131"/>
      <c r="E53" s="131"/>
      <c r="F53" s="131"/>
      <c r="G53" s="131"/>
      <c r="H53" s="131"/>
      <c r="I53" s="59">
        <v>172.88</v>
      </c>
      <c r="J53" s="59">
        <f>I53-0.86</f>
        <v>172.01999999999998</v>
      </c>
      <c r="K53" s="85" t="s">
        <v>105</v>
      </c>
      <c r="L53" s="17"/>
      <c r="M53" s="17"/>
      <c r="N53" s="17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 x14ac:dyDescent="0.2">
      <c r="A54" s="43"/>
      <c r="B54" s="58" t="s">
        <v>52</v>
      </c>
      <c r="C54" s="131" t="s">
        <v>106</v>
      </c>
      <c r="D54" s="131"/>
      <c r="E54" s="131"/>
      <c r="F54" s="131"/>
      <c r="G54" s="131"/>
      <c r="H54" s="131"/>
      <c r="I54" s="59"/>
      <c r="J54" s="86">
        <v>0</v>
      </c>
      <c r="K54" s="42"/>
      <c r="L54" s="17"/>
      <c r="M54" s="17"/>
      <c r="N54" s="17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 x14ac:dyDescent="0.2">
      <c r="A55" s="43"/>
      <c r="B55" s="58" t="s">
        <v>77</v>
      </c>
      <c r="C55" s="131" t="s">
        <v>107</v>
      </c>
      <c r="D55" s="131"/>
      <c r="E55" s="131"/>
      <c r="F55" s="131"/>
      <c r="G55" s="131"/>
      <c r="H55" s="131"/>
      <c r="I55" s="86">
        <v>0</v>
      </c>
      <c r="J55" s="59">
        <f>I55*0.7</f>
        <v>0</v>
      </c>
      <c r="K55" s="85" t="s">
        <v>108</v>
      </c>
      <c r="L55" s="17"/>
      <c r="M55" s="17"/>
      <c r="N55" s="17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 x14ac:dyDescent="0.2">
      <c r="A56" s="43"/>
      <c r="B56" s="58" t="s">
        <v>93</v>
      </c>
      <c r="C56" s="131" t="s">
        <v>109</v>
      </c>
      <c r="D56" s="131"/>
      <c r="E56" s="131"/>
      <c r="F56" s="131"/>
      <c r="G56" s="131"/>
      <c r="H56" s="131"/>
      <c r="I56" s="59"/>
      <c r="J56" s="59">
        <f>I56</f>
        <v>0</v>
      </c>
      <c r="K56" s="87"/>
      <c r="L56" s="17"/>
      <c r="M56" s="17"/>
      <c r="N56" s="17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 x14ac:dyDescent="0.2">
      <c r="A57" s="43"/>
      <c r="B57" s="130" t="s">
        <v>110</v>
      </c>
      <c r="C57" s="130"/>
      <c r="D57" s="130"/>
      <c r="E57" s="130"/>
      <c r="F57" s="130"/>
      <c r="G57" s="130"/>
      <c r="H57" s="130"/>
      <c r="I57" s="130"/>
      <c r="J57" s="62">
        <f>SUM(J51:J56)</f>
        <v>273.15339999999998</v>
      </c>
      <c r="K57" s="63"/>
      <c r="L57" s="17"/>
      <c r="M57" s="17"/>
      <c r="N57" s="17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 x14ac:dyDescent="0.2">
      <c r="A58" s="43"/>
      <c r="B58" s="16"/>
      <c r="C58" s="64"/>
      <c r="D58" s="64"/>
      <c r="E58" s="64"/>
      <c r="F58" s="64"/>
      <c r="G58" s="64"/>
      <c r="H58" s="64"/>
      <c r="I58" s="78"/>
      <c r="J58" s="79"/>
      <c r="K58" s="17"/>
      <c r="L58" s="17"/>
      <c r="M58" s="17"/>
      <c r="N58" s="17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 x14ac:dyDescent="0.2">
      <c r="A59" s="43"/>
      <c r="B59" s="2" t="s">
        <v>111</v>
      </c>
      <c r="C59" s="2"/>
      <c r="D59" s="2"/>
      <c r="E59" s="2"/>
      <c r="F59" s="2"/>
      <c r="G59" s="2"/>
      <c r="H59" s="2"/>
      <c r="I59" s="2"/>
      <c r="J59" s="2"/>
      <c r="K59" s="17"/>
      <c r="L59" s="17"/>
      <c r="M59" s="17"/>
      <c r="N59" s="17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2.75" customHeight="1" x14ac:dyDescent="0.2">
      <c r="A60" s="43"/>
      <c r="B60" s="132" t="s">
        <v>112</v>
      </c>
      <c r="C60" s="132"/>
      <c r="D60" s="132"/>
      <c r="E60" s="132"/>
      <c r="F60" s="132"/>
      <c r="G60" s="132"/>
      <c r="H60" s="132"/>
      <c r="I60" s="132"/>
      <c r="J60" s="66" t="s">
        <v>72</v>
      </c>
      <c r="K60" s="17"/>
      <c r="L60" s="17"/>
      <c r="M60" s="17"/>
      <c r="N60" s="17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2.75" customHeight="1" x14ac:dyDescent="0.2">
      <c r="A61" s="43"/>
      <c r="B61" s="66" t="s">
        <v>113</v>
      </c>
      <c r="C61" s="1" t="s">
        <v>114</v>
      </c>
      <c r="D61" s="1"/>
      <c r="E61" s="1"/>
      <c r="F61" s="1"/>
      <c r="G61" s="1"/>
      <c r="H61" s="1"/>
      <c r="I61" s="1"/>
      <c r="J61" s="69">
        <f>J36</f>
        <v>219.93805555555554</v>
      </c>
      <c r="K61" s="17"/>
      <c r="L61" s="17"/>
      <c r="M61" s="17"/>
      <c r="N61" s="17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 x14ac:dyDescent="0.2">
      <c r="A62" s="43"/>
      <c r="B62" s="66" t="s">
        <v>115</v>
      </c>
      <c r="C62" s="1" t="s">
        <v>116</v>
      </c>
      <c r="D62" s="1"/>
      <c r="E62" s="1"/>
      <c r="F62" s="1"/>
      <c r="G62" s="1"/>
      <c r="H62" s="1"/>
      <c r="I62" s="1"/>
      <c r="J62" s="69">
        <f>J48</f>
        <v>456.65424277777771</v>
      </c>
      <c r="K62" s="17"/>
      <c r="L62" s="17"/>
      <c r="M62" s="17"/>
      <c r="N62" s="17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 x14ac:dyDescent="0.2">
      <c r="A63" s="43"/>
      <c r="B63" s="66" t="s">
        <v>117</v>
      </c>
      <c r="C63" s="1" t="s">
        <v>118</v>
      </c>
      <c r="D63" s="1"/>
      <c r="E63" s="1"/>
      <c r="F63" s="1"/>
      <c r="G63" s="1"/>
      <c r="H63" s="1"/>
      <c r="I63" s="1"/>
      <c r="J63" s="69">
        <f>J57</f>
        <v>273.15339999999998</v>
      </c>
      <c r="K63" s="17"/>
      <c r="L63" s="17"/>
      <c r="M63" s="17"/>
      <c r="N63" s="17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 x14ac:dyDescent="0.2">
      <c r="A64" s="81"/>
      <c r="B64" s="132" t="s">
        <v>119</v>
      </c>
      <c r="C64" s="132"/>
      <c r="D64" s="132"/>
      <c r="E64" s="132"/>
      <c r="F64" s="132"/>
      <c r="G64" s="132"/>
      <c r="H64" s="132"/>
      <c r="I64" s="132"/>
      <c r="J64" s="71">
        <f>SUM(J61:J63)</f>
        <v>949.74569833333317</v>
      </c>
      <c r="K64" s="63"/>
      <c r="L64" s="83"/>
      <c r="M64" s="83"/>
      <c r="N64" s="83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4.25" customHeight="1" x14ac:dyDescent="0.2">
      <c r="A65" s="43"/>
      <c r="B65" s="133"/>
      <c r="C65" s="133"/>
      <c r="D65" s="133"/>
      <c r="E65" s="133"/>
      <c r="F65" s="133"/>
      <c r="G65" s="133"/>
      <c r="H65" s="133"/>
      <c r="I65" s="133"/>
      <c r="J65" s="133"/>
      <c r="K65" s="17"/>
      <c r="L65" s="17"/>
      <c r="M65" s="17"/>
      <c r="N65" s="17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 x14ac:dyDescent="0.2">
      <c r="A66" s="43"/>
      <c r="B66" s="88"/>
      <c r="C66" s="88"/>
      <c r="D66" s="88"/>
      <c r="E66" s="88"/>
      <c r="F66" s="88"/>
      <c r="G66" s="88"/>
      <c r="H66" s="88"/>
      <c r="I66" s="88"/>
      <c r="J66" s="88"/>
      <c r="K66" s="17"/>
      <c r="L66" s="17"/>
      <c r="M66" s="17"/>
      <c r="N66" s="17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 x14ac:dyDescent="0.2">
      <c r="A67" s="43"/>
      <c r="B67" s="2" t="s">
        <v>120</v>
      </c>
      <c r="C67" s="2"/>
      <c r="D67" s="2"/>
      <c r="E67" s="2"/>
      <c r="F67" s="2"/>
      <c r="G67" s="2"/>
      <c r="H67" s="2"/>
      <c r="I67" s="2"/>
      <c r="J67" s="2"/>
      <c r="K67" s="17"/>
      <c r="L67" s="17"/>
      <c r="M67" s="17"/>
      <c r="N67" s="17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 x14ac:dyDescent="0.2">
      <c r="A68" s="43"/>
      <c r="B68" s="66">
        <v>3</v>
      </c>
      <c r="C68" s="132" t="s">
        <v>121</v>
      </c>
      <c r="D68" s="132"/>
      <c r="E68" s="132"/>
      <c r="F68" s="132"/>
      <c r="G68" s="132"/>
      <c r="H68" s="132"/>
      <c r="I68" s="66" t="s">
        <v>71</v>
      </c>
      <c r="J68" s="66" t="s">
        <v>72</v>
      </c>
      <c r="K68" s="17"/>
      <c r="L68" s="17"/>
      <c r="M68" s="17"/>
      <c r="N68" s="17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 x14ac:dyDescent="0.2">
      <c r="A69" s="43"/>
      <c r="B69" s="132" t="s">
        <v>82</v>
      </c>
      <c r="C69" s="132"/>
      <c r="D69" s="132"/>
      <c r="E69" s="132"/>
      <c r="F69" s="132"/>
      <c r="G69" s="132"/>
      <c r="H69" s="132"/>
      <c r="I69" s="132"/>
      <c r="J69" s="76">
        <f>J28</f>
        <v>1131.1099999999999</v>
      </c>
      <c r="K69" s="17"/>
      <c r="L69" s="17"/>
      <c r="M69" s="17"/>
      <c r="N69" s="17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 x14ac:dyDescent="0.2">
      <c r="A70" s="43"/>
      <c r="B70" s="66" t="s">
        <v>45</v>
      </c>
      <c r="C70" s="1" t="s">
        <v>122</v>
      </c>
      <c r="D70" s="1"/>
      <c r="E70" s="1"/>
      <c r="F70" s="1"/>
      <c r="G70" s="1"/>
      <c r="H70" s="1"/>
      <c r="I70" s="68">
        <f>((1/12)*0.05)</f>
        <v>4.1666666666666666E-3</v>
      </c>
      <c r="J70" s="69">
        <f>$J$69*I70</f>
        <v>4.7129583333333329</v>
      </c>
      <c r="K70" s="63"/>
      <c r="L70" s="17"/>
      <c r="M70" s="17"/>
      <c r="N70" s="17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 x14ac:dyDescent="0.2">
      <c r="A71" s="43"/>
      <c r="B71" s="66" t="s">
        <v>47</v>
      </c>
      <c r="C71" s="1" t="s">
        <v>123</v>
      </c>
      <c r="D71" s="1"/>
      <c r="E71" s="1"/>
      <c r="F71" s="1"/>
      <c r="G71" s="1"/>
      <c r="H71" s="1"/>
      <c r="I71" s="68">
        <f>I70*0.08</f>
        <v>3.3333333333333332E-4</v>
      </c>
      <c r="J71" s="69">
        <f>$J$69*I71</f>
        <v>0.37703666666666663</v>
      </c>
      <c r="K71" s="63"/>
      <c r="L71" s="17"/>
      <c r="M71" s="17"/>
      <c r="N71" s="17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 x14ac:dyDescent="0.2">
      <c r="A72" s="43"/>
      <c r="B72" s="66" t="s">
        <v>50</v>
      </c>
      <c r="C72" s="1" t="s">
        <v>124</v>
      </c>
      <c r="D72" s="1"/>
      <c r="E72" s="1"/>
      <c r="F72" s="1"/>
      <c r="G72" s="1"/>
      <c r="H72" s="1"/>
      <c r="I72" s="68">
        <f>(7/30)/12</f>
        <v>1.9444444444444445E-2</v>
      </c>
      <c r="J72" s="69">
        <f>$J$69*I72</f>
        <v>21.993805555555554</v>
      </c>
      <c r="K72" s="89" t="s">
        <v>125</v>
      </c>
      <c r="L72" s="17"/>
      <c r="M72" s="17"/>
      <c r="N72" s="17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 x14ac:dyDescent="0.2">
      <c r="A73" s="43"/>
      <c r="B73" s="66" t="s">
        <v>52</v>
      </c>
      <c r="C73" s="1" t="s">
        <v>126</v>
      </c>
      <c r="D73" s="1"/>
      <c r="E73" s="1"/>
      <c r="F73" s="1"/>
      <c r="G73" s="1"/>
      <c r="H73" s="1"/>
      <c r="I73" s="68">
        <f>I72*I48</f>
        <v>6.5722222222222224E-3</v>
      </c>
      <c r="J73" s="69">
        <f>$J$69*I73</f>
        <v>7.4339062777777771</v>
      </c>
      <c r="K73" s="90"/>
      <c r="L73" s="17"/>
      <c r="M73" s="17"/>
      <c r="N73" s="17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 x14ac:dyDescent="0.2">
      <c r="A74" s="17"/>
      <c r="B74" s="66" t="s">
        <v>77</v>
      </c>
      <c r="C74" s="1" t="s">
        <v>127</v>
      </c>
      <c r="D74" s="1"/>
      <c r="E74" s="1"/>
      <c r="F74" s="1"/>
      <c r="G74" s="1"/>
      <c r="H74" s="1"/>
      <c r="I74" s="68">
        <f>(0.4*0.08)</f>
        <v>3.2000000000000001E-2</v>
      </c>
      <c r="J74" s="69">
        <f>$J$69*I74</f>
        <v>36.195519999999995</v>
      </c>
      <c r="K74" s="63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 x14ac:dyDescent="0.2">
      <c r="A75" s="43"/>
      <c r="B75" s="132" t="s">
        <v>128</v>
      </c>
      <c r="C75" s="132"/>
      <c r="D75" s="132"/>
      <c r="E75" s="132"/>
      <c r="F75" s="132"/>
      <c r="G75" s="132"/>
      <c r="H75" s="132"/>
      <c r="I75" s="70">
        <f>SUM(I70:I74)</f>
        <v>6.2516666666666665E-2</v>
      </c>
      <c r="J75" s="71">
        <f>SUM(J70:J74)</f>
        <v>70.713226833333323</v>
      </c>
      <c r="K75" s="63"/>
      <c r="L75" s="17"/>
      <c r="M75" s="17"/>
      <c r="N75" s="17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 x14ac:dyDescent="0.2">
      <c r="A76" s="81"/>
      <c r="B76" s="134"/>
      <c r="C76" s="134"/>
      <c r="D76" s="134"/>
      <c r="E76" s="134"/>
      <c r="F76" s="134"/>
      <c r="G76" s="134"/>
      <c r="H76" s="134"/>
      <c r="I76" s="134"/>
      <c r="J76" s="134"/>
      <c r="K76" s="83"/>
      <c r="L76" s="83"/>
      <c r="M76" s="83"/>
      <c r="N76" s="83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4.25" customHeight="1" x14ac:dyDescent="0.2">
      <c r="A77" s="81"/>
      <c r="B77" s="64"/>
      <c r="C77" s="64"/>
      <c r="D77" s="64"/>
      <c r="E77" s="64"/>
      <c r="F77" s="64"/>
      <c r="G77" s="64"/>
      <c r="H77" s="64"/>
      <c r="I77" s="64"/>
      <c r="J77" s="64"/>
      <c r="K77" s="83"/>
      <c r="L77" s="83"/>
      <c r="M77" s="83"/>
      <c r="N77" s="83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4.25" customHeight="1" x14ac:dyDescent="0.2">
      <c r="A78" s="43"/>
      <c r="B78" s="2" t="s">
        <v>129</v>
      </c>
      <c r="C78" s="2"/>
      <c r="D78" s="2"/>
      <c r="E78" s="2"/>
      <c r="F78" s="2"/>
      <c r="G78" s="2"/>
      <c r="H78" s="2"/>
      <c r="I78" s="2"/>
      <c r="J78" s="2"/>
      <c r="K78" s="17"/>
      <c r="L78" s="17"/>
      <c r="M78" s="17"/>
      <c r="N78" s="17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 x14ac:dyDescent="0.2">
      <c r="A79" s="17"/>
      <c r="B79" s="132" t="s">
        <v>130</v>
      </c>
      <c r="C79" s="132"/>
      <c r="D79" s="132"/>
      <c r="E79" s="132"/>
      <c r="F79" s="132"/>
      <c r="G79" s="132"/>
      <c r="H79" s="132"/>
      <c r="I79" s="66" t="s">
        <v>71</v>
      </c>
      <c r="J79" s="66" t="s">
        <v>72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 x14ac:dyDescent="0.2">
      <c r="A80" s="43"/>
      <c r="B80" s="135" t="s">
        <v>82</v>
      </c>
      <c r="C80" s="135"/>
      <c r="D80" s="135"/>
      <c r="E80" s="135"/>
      <c r="F80" s="135"/>
      <c r="G80" s="135"/>
      <c r="H80" s="135"/>
      <c r="I80" s="135"/>
      <c r="J80" s="91">
        <f>J28</f>
        <v>1131.1099999999999</v>
      </c>
      <c r="K80" s="17"/>
      <c r="L80" s="17"/>
      <c r="M80" s="17"/>
      <c r="N80" s="17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 x14ac:dyDescent="0.2">
      <c r="A81" s="43"/>
      <c r="B81" s="66" t="s">
        <v>45</v>
      </c>
      <c r="C81" s="1" t="s">
        <v>131</v>
      </c>
      <c r="D81" s="1"/>
      <c r="E81" s="1"/>
      <c r="F81" s="1"/>
      <c r="G81" s="1"/>
      <c r="H81" s="1"/>
      <c r="I81" s="68">
        <f>I35/12</f>
        <v>9.2592592592592587E-3</v>
      </c>
      <c r="J81" s="69">
        <f t="shared" ref="J81:J86" si="1">$J$80*I81</f>
        <v>10.473240740740739</v>
      </c>
      <c r="K81" s="92"/>
      <c r="L81" s="17"/>
      <c r="M81" s="17"/>
      <c r="N81" s="17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 customHeight="1" x14ac:dyDescent="0.2">
      <c r="A82" s="43"/>
      <c r="B82" s="66" t="s">
        <v>47</v>
      </c>
      <c r="C82" s="1" t="s">
        <v>132</v>
      </c>
      <c r="D82" s="1"/>
      <c r="E82" s="1"/>
      <c r="F82" s="1"/>
      <c r="G82" s="1"/>
      <c r="H82" s="1"/>
      <c r="I82" s="68">
        <f>(5.96/30)*(1/12)</f>
        <v>1.6555555555555553E-2</v>
      </c>
      <c r="J82" s="69">
        <f t="shared" si="1"/>
        <v>18.72615444444444</v>
      </c>
      <c r="K82" s="92"/>
      <c r="L82" s="17"/>
      <c r="M82" s="17"/>
      <c r="N82" s="17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 x14ac:dyDescent="0.2">
      <c r="A83" s="43"/>
      <c r="B83" s="66" t="s">
        <v>50</v>
      </c>
      <c r="C83" s="1" t="s">
        <v>133</v>
      </c>
      <c r="D83" s="1"/>
      <c r="E83" s="1"/>
      <c r="F83" s="1"/>
      <c r="G83" s="1"/>
      <c r="H83" s="1"/>
      <c r="I83" s="68">
        <f>(5/30)/12*0.015</f>
        <v>2.0833333333333332E-4</v>
      </c>
      <c r="J83" s="69">
        <f t="shared" si="1"/>
        <v>0.23564791666666662</v>
      </c>
      <c r="K83" s="63"/>
      <c r="L83" s="17"/>
      <c r="M83" s="17"/>
      <c r="N83" s="17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 customHeight="1" x14ac:dyDescent="0.2">
      <c r="A84" s="43"/>
      <c r="B84" s="66" t="s">
        <v>52</v>
      </c>
      <c r="C84" s="128" t="s">
        <v>134</v>
      </c>
      <c r="D84" s="128"/>
      <c r="E84" s="128"/>
      <c r="F84" s="128"/>
      <c r="G84" s="128"/>
      <c r="H84" s="128"/>
      <c r="I84" s="68">
        <f>(15/30)/12*0.0078</f>
        <v>3.2499999999999999E-4</v>
      </c>
      <c r="J84" s="69">
        <f t="shared" si="1"/>
        <v>0.36761074999999993</v>
      </c>
      <c r="K84" s="63"/>
      <c r="L84" s="17"/>
      <c r="M84" s="17"/>
      <c r="N84" s="17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 x14ac:dyDescent="0.2">
      <c r="A85" s="43"/>
      <c r="B85" s="66" t="s">
        <v>77</v>
      </c>
      <c r="C85" s="1" t="s">
        <v>135</v>
      </c>
      <c r="D85" s="1"/>
      <c r="E85" s="1"/>
      <c r="F85" s="1"/>
      <c r="G85" s="1"/>
      <c r="H85" s="1"/>
      <c r="I85" s="68">
        <f>(0.0144*0.1*0.4509*6/12)</f>
        <v>3.2464800000000003E-4</v>
      </c>
      <c r="J85" s="69">
        <f t="shared" si="1"/>
        <v>0.36721259928</v>
      </c>
      <c r="K85" s="63"/>
      <c r="L85" s="17"/>
      <c r="M85" s="17"/>
      <c r="N85" s="17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 x14ac:dyDescent="0.2">
      <c r="A86" s="43"/>
      <c r="B86" s="66" t="s">
        <v>93</v>
      </c>
      <c r="C86" s="136" t="s">
        <v>136</v>
      </c>
      <c r="D86" s="136"/>
      <c r="E86" s="136"/>
      <c r="F86" s="136"/>
      <c r="G86" s="136"/>
      <c r="H86" s="136"/>
      <c r="I86" s="68">
        <f>SUM(I81:I85)*I48</f>
        <v>9.0154050980740738E-3</v>
      </c>
      <c r="J86" s="69">
        <f t="shared" si="1"/>
        <v>10.197414860482565</v>
      </c>
      <c r="K86" s="63"/>
      <c r="L86" s="17"/>
      <c r="M86" s="17"/>
      <c r="N86" s="17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 x14ac:dyDescent="0.2">
      <c r="A87" s="81"/>
      <c r="B87" s="132" t="s">
        <v>137</v>
      </c>
      <c r="C87" s="132"/>
      <c r="D87" s="132"/>
      <c r="E87" s="132"/>
      <c r="F87" s="132"/>
      <c r="G87" s="132"/>
      <c r="H87" s="132"/>
      <c r="I87" s="70">
        <f>SUM(I81:I86)</f>
        <v>3.5688201246222219E-2</v>
      </c>
      <c r="J87" s="71">
        <f>SUM(J81:J86)</f>
        <v>40.367281311614413</v>
      </c>
      <c r="K87" s="63"/>
      <c r="L87" s="83"/>
      <c r="M87" s="83"/>
      <c r="N87" s="83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6.5" customHeight="1" x14ac:dyDescent="0.2">
      <c r="A88" s="43"/>
      <c r="B88" s="137"/>
      <c r="C88" s="137"/>
      <c r="D88" s="137"/>
      <c r="E88" s="137"/>
      <c r="F88" s="137"/>
      <c r="G88" s="137"/>
      <c r="H88" s="137"/>
      <c r="I88" s="137"/>
      <c r="J88" s="137"/>
      <c r="K88" s="17"/>
      <c r="L88" s="17"/>
      <c r="M88" s="17"/>
      <c r="N88" s="17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2.75" customHeight="1" x14ac:dyDescent="0.2">
      <c r="A89" s="43"/>
      <c r="B89" s="132" t="s">
        <v>138</v>
      </c>
      <c r="C89" s="132"/>
      <c r="D89" s="132"/>
      <c r="E89" s="132"/>
      <c r="F89" s="132"/>
      <c r="G89" s="132"/>
      <c r="H89" s="132"/>
      <c r="I89" s="66" t="s">
        <v>71</v>
      </c>
      <c r="J89" s="66" t="s">
        <v>72</v>
      </c>
      <c r="K89" s="17"/>
      <c r="L89" s="17"/>
      <c r="M89" s="17"/>
      <c r="N89" s="17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2.75" customHeight="1" x14ac:dyDescent="0.2">
      <c r="A90" s="43"/>
      <c r="B90" s="138" t="s">
        <v>82</v>
      </c>
      <c r="C90" s="138"/>
      <c r="D90" s="138"/>
      <c r="E90" s="138"/>
      <c r="F90" s="138"/>
      <c r="G90" s="138"/>
      <c r="H90" s="138"/>
      <c r="I90" s="138"/>
      <c r="J90" s="93">
        <f>J28</f>
        <v>1131.1099999999999</v>
      </c>
      <c r="K90" s="17"/>
      <c r="L90" s="17"/>
      <c r="M90" s="17"/>
      <c r="N90" s="17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2.75" customHeight="1" x14ac:dyDescent="0.2">
      <c r="A91" s="43"/>
      <c r="B91" s="66" t="s">
        <v>45</v>
      </c>
      <c r="C91" s="1" t="s">
        <v>139</v>
      </c>
      <c r="D91" s="1"/>
      <c r="E91" s="1"/>
      <c r="F91" s="1"/>
      <c r="G91" s="1"/>
      <c r="H91" s="1"/>
      <c r="I91" s="68"/>
      <c r="J91" s="69">
        <v>0</v>
      </c>
      <c r="K91" s="17"/>
      <c r="L91" s="17"/>
      <c r="M91" s="17"/>
      <c r="N91" s="17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 x14ac:dyDescent="0.2">
      <c r="A92" s="43"/>
      <c r="B92" s="132" t="s">
        <v>140</v>
      </c>
      <c r="C92" s="132"/>
      <c r="D92" s="132"/>
      <c r="E92" s="132"/>
      <c r="F92" s="132"/>
      <c r="G92" s="132"/>
      <c r="H92" s="132"/>
      <c r="I92" s="70"/>
      <c r="J92" s="71">
        <f>J91</f>
        <v>0</v>
      </c>
      <c r="K92" s="63"/>
      <c r="L92" s="17"/>
      <c r="M92" s="17"/>
      <c r="N92" s="17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6.5" customHeight="1" x14ac:dyDescent="0.2">
      <c r="A93" s="43"/>
      <c r="B93" s="94"/>
      <c r="C93" s="94"/>
      <c r="D93" s="94"/>
      <c r="E93" s="94"/>
      <c r="F93" s="94"/>
      <c r="G93" s="94"/>
      <c r="H93" s="94"/>
      <c r="I93" s="94"/>
      <c r="J93" s="94"/>
      <c r="K93" s="17"/>
      <c r="L93" s="17"/>
      <c r="M93" s="17"/>
      <c r="N93" s="17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 x14ac:dyDescent="0.2">
      <c r="A94" s="43"/>
      <c r="B94" s="2" t="s">
        <v>141</v>
      </c>
      <c r="C94" s="2"/>
      <c r="D94" s="2"/>
      <c r="E94" s="2"/>
      <c r="F94" s="2"/>
      <c r="G94" s="2"/>
      <c r="H94" s="2"/>
      <c r="I94" s="2"/>
      <c r="J94" s="2"/>
      <c r="K94" s="17"/>
      <c r="L94" s="17"/>
      <c r="M94" s="17"/>
      <c r="N94" s="17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 customHeight="1" x14ac:dyDescent="0.2">
      <c r="A95" s="43"/>
      <c r="B95" s="132" t="s">
        <v>142</v>
      </c>
      <c r="C95" s="132"/>
      <c r="D95" s="132"/>
      <c r="E95" s="132"/>
      <c r="F95" s="132"/>
      <c r="G95" s="132"/>
      <c r="H95" s="132"/>
      <c r="I95" s="132"/>
      <c r="J95" s="66" t="s">
        <v>72</v>
      </c>
      <c r="K95" s="17"/>
      <c r="L95" s="17"/>
      <c r="M95" s="17"/>
      <c r="N95" s="17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2.75" customHeight="1" x14ac:dyDescent="0.2">
      <c r="A96" s="43"/>
      <c r="B96" s="66" t="s">
        <v>143</v>
      </c>
      <c r="C96" s="1" t="s">
        <v>132</v>
      </c>
      <c r="D96" s="1"/>
      <c r="E96" s="1"/>
      <c r="F96" s="1"/>
      <c r="G96" s="1"/>
      <c r="H96" s="1"/>
      <c r="I96" s="1"/>
      <c r="J96" s="69">
        <f>J87</f>
        <v>40.367281311614413</v>
      </c>
      <c r="K96" s="17"/>
      <c r="L96" s="17"/>
      <c r="M96" s="17"/>
      <c r="N96" s="17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 x14ac:dyDescent="0.2">
      <c r="A97" s="43"/>
      <c r="B97" s="66" t="s">
        <v>144</v>
      </c>
      <c r="C97" s="1" t="s">
        <v>145</v>
      </c>
      <c r="D97" s="1"/>
      <c r="E97" s="1"/>
      <c r="F97" s="1"/>
      <c r="G97" s="1"/>
      <c r="H97" s="1"/>
      <c r="I97" s="1"/>
      <c r="J97" s="69">
        <f>J92</f>
        <v>0</v>
      </c>
      <c r="K97" s="17"/>
      <c r="L97" s="17"/>
      <c r="M97" s="17"/>
      <c r="N97" s="17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 x14ac:dyDescent="0.2">
      <c r="A98" s="81"/>
      <c r="B98" s="132" t="s">
        <v>146</v>
      </c>
      <c r="C98" s="132"/>
      <c r="D98" s="132"/>
      <c r="E98" s="132"/>
      <c r="F98" s="132"/>
      <c r="G98" s="132"/>
      <c r="H98" s="132"/>
      <c r="I98" s="132"/>
      <c r="J98" s="71">
        <f>SUM(J96:J97)</f>
        <v>40.367281311614413</v>
      </c>
      <c r="K98" s="63"/>
      <c r="L98" s="83"/>
      <c r="M98" s="83"/>
      <c r="N98" s="83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6.5" customHeight="1" x14ac:dyDescent="0.2">
      <c r="A99" s="43"/>
      <c r="B99" s="94"/>
      <c r="C99" s="94"/>
      <c r="D99" s="94"/>
      <c r="E99" s="94"/>
      <c r="F99" s="94"/>
      <c r="G99" s="94"/>
      <c r="H99" s="94"/>
      <c r="I99" s="94"/>
      <c r="J99" s="94"/>
      <c r="K99" s="17"/>
      <c r="L99" s="17"/>
      <c r="M99" s="17"/>
      <c r="N99" s="17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6.5" customHeight="1" x14ac:dyDescent="0.2">
      <c r="A100" s="43"/>
      <c r="B100" s="94"/>
      <c r="C100" s="94"/>
      <c r="D100" s="94"/>
      <c r="E100" s="94"/>
      <c r="F100" s="94"/>
      <c r="G100" s="94"/>
      <c r="H100" s="94"/>
      <c r="I100" s="94"/>
      <c r="J100" s="94"/>
      <c r="K100" s="17"/>
      <c r="L100" s="17"/>
      <c r="M100" s="17"/>
      <c r="N100" s="17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 x14ac:dyDescent="0.2">
      <c r="A101" s="43"/>
      <c r="B101" s="2" t="s">
        <v>147</v>
      </c>
      <c r="C101" s="2"/>
      <c r="D101" s="2"/>
      <c r="E101" s="2"/>
      <c r="F101" s="2"/>
      <c r="G101" s="2"/>
      <c r="H101" s="2"/>
      <c r="I101" s="2"/>
      <c r="J101" s="2"/>
      <c r="K101" s="17"/>
      <c r="L101" s="17"/>
      <c r="M101" s="17"/>
      <c r="N101" s="17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 x14ac:dyDescent="0.2">
      <c r="A102" s="43"/>
      <c r="B102" s="66">
        <v>5</v>
      </c>
      <c r="C102" s="132" t="s">
        <v>148</v>
      </c>
      <c r="D102" s="132"/>
      <c r="E102" s="132"/>
      <c r="F102" s="132"/>
      <c r="G102" s="132"/>
      <c r="H102" s="132"/>
      <c r="I102" s="66"/>
      <c r="J102" s="66" t="s">
        <v>72</v>
      </c>
      <c r="K102" s="17"/>
      <c r="L102" s="17"/>
      <c r="M102" s="17"/>
      <c r="N102" s="17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 x14ac:dyDescent="0.2">
      <c r="A103" s="43"/>
      <c r="B103" s="66" t="s">
        <v>45</v>
      </c>
      <c r="C103" s="1" t="s">
        <v>149</v>
      </c>
      <c r="D103" s="1"/>
      <c r="E103" s="1"/>
      <c r="F103" s="1"/>
      <c r="G103" s="1"/>
      <c r="H103" s="1"/>
      <c r="I103" s="69"/>
      <c r="J103" s="69">
        <f>'Uniforme-EPI'!F9</f>
        <v>0</v>
      </c>
      <c r="K103" s="17"/>
      <c r="L103" s="17"/>
      <c r="M103" s="17"/>
      <c r="N103" s="17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 x14ac:dyDescent="0.2">
      <c r="A104" s="43"/>
      <c r="B104" s="66" t="s">
        <v>47</v>
      </c>
      <c r="C104" s="1" t="s">
        <v>150</v>
      </c>
      <c r="D104" s="1"/>
      <c r="E104" s="1"/>
      <c r="F104" s="1"/>
      <c r="G104" s="1"/>
      <c r="H104" s="1"/>
      <c r="I104" s="95"/>
      <c r="J104" s="69">
        <v>0</v>
      </c>
      <c r="K104" s="17"/>
      <c r="L104" s="17"/>
      <c r="M104" s="17"/>
      <c r="N104" s="17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 customHeight="1" x14ac:dyDescent="0.2">
      <c r="A105" s="43"/>
      <c r="B105" s="96" t="s">
        <v>50</v>
      </c>
      <c r="C105" s="1" t="s">
        <v>151</v>
      </c>
      <c r="D105" s="1"/>
      <c r="E105" s="1"/>
      <c r="F105" s="1"/>
      <c r="G105" s="1"/>
      <c r="H105" s="1"/>
      <c r="I105" s="97"/>
      <c r="J105" s="69">
        <f>'Uniforme-EPI'!F18</f>
        <v>0</v>
      </c>
      <c r="K105" s="17"/>
      <c r="L105" s="17"/>
      <c r="M105" s="17"/>
      <c r="N105" s="17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 x14ac:dyDescent="0.2">
      <c r="A106" s="43"/>
      <c r="B106" s="96" t="s">
        <v>52</v>
      </c>
      <c r="C106" s="1" t="s">
        <v>152</v>
      </c>
      <c r="D106" s="1"/>
      <c r="E106" s="1"/>
      <c r="F106" s="1"/>
      <c r="G106" s="1"/>
      <c r="H106" s="1"/>
      <c r="I106" s="97"/>
      <c r="J106" s="69">
        <v>0</v>
      </c>
      <c r="K106" s="17"/>
      <c r="L106" s="17"/>
      <c r="M106" s="17"/>
      <c r="N106" s="17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 x14ac:dyDescent="0.2">
      <c r="A107" s="43"/>
      <c r="B107" s="132" t="s">
        <v>153</v>
      </c>
      <c r="C107" s="132"/>
      <c r="D107" s="132"/>
      <c r="E107" s="132"/>
      <c r="F107" s="132"/>
      <c r="G107" s="132"/>
      <c r="H107" s="132"/>
      <c r="I107" s="98"/>
      <c r="J107" s="71">
        <f>SUM(J103:J106)</f>
        <v>0</v>
      </c>
      <c r="K107" s="17"/>
      <c r="L107" s="17"/>
      <c r="M107" s="17"/>
      <c r="N107" s="17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6.5" customHeight="1" x14ac:dyDescent="0.2">
      <c r="A108" s="43"/>
      <c r="B108" s="139"/>
      <c r="C108" s="139"/>
      <c r="D108" s="139"/>
      <c r="E108" s="139"/>
      <c r="F108" s="139"/>
      <c r="G108" s="139"/>
      <c r="H108" s="139"/>
      <c r="I108" s="139"/>
      <c r="J108" s="139"/>
      <c r="K108" s="17"/>
      <c r="L108" s="17"/>
      <c r="M108" s="17"/>
      <c r="N108" s="17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6.5" customHeight="1" x14ac:dyDescent="0.2">
      <c r="A109" s="43"/>
      <c r="B109" s="94"/>
      <c r="C109" s="94"/>
      <c r="D109" s="94"/>
      <c r="E109" s="94"/>
      <c r="F109" s="94"/>
      <c r="G109" s="94"/>
      <c r="H109" s="94"/>
      <c r="I109" s="94"/>
      <c r="J109" s="94"/>
      <c r="K109" s="17"/>
      <c r="L109" s="17"/>
      <c r="M109" s="17"/>
      <c r="N109" s="17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 x14ac:dyDescent="0.2">
      <c r="A110" s="43"/>
      <c r="B110" s="2" t="s">
        <v>154</v>
      </c>
      <c r="C110" s="2"/>
      <c r="D110" s="2"/>
      <c r="E110" s="2"/>
      <c r="F110" s="2"/>
      <c r="G110" s="2"/>
      <c r="H110" s="2"/>
      <c r="I110" s="2"/>
      <c r="J110" s="2"/>
      <c r="K110" s="63"/>
      <c r="L110" s="92"/>
      <c r="M110" s="92"/>
      <c r="N110" s="17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 x14ac:dyDescent="0.2">
      <c r="A111" s="43"/>
      <c r="B111" s="66">
        <v>6</v>
      </c>
      <c r="C111" s="132" t="s">
        <v>155</v>
      </c>
      <c r="D111" s="132"/>
      <c r="E111" s="132"/>
      <c r="F111" s="132"/>
      <c r="G111" s="132"/>
      <c r="H111" s="132"/>
      <c r="I111" s="66" t="s">
        <v>71</v>
      </c>
      <c r="J111" s="66" t="s">
        <v>72</v>
      </c>
      <c r="K111" s="63"/>
      <c r="L111" s="17"/>
      <c r="M111" s="17"/>
      <c r="N111" s="17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 customHeight="1" x14ac:dyDescent="0.2">
      <c r="A112" s="43"/>
      <c r="B112" s="66" t="s">
        <v>45</v>
      </c>
      <c r="C112" s="1" t="s">
        <v>156</v>
      </c>
      <c r="D112" s="1"/>
      <c r="E112" s="1"/>
      <c r="F112" s="1"/>
      <c r="G112" s="1"/>
      <c r="H112" s="1"/>
      <c r="I112" s="77">
        <v>0</v>
      </c>
      <c r="J112" s="69">
        <f>J129*I112</f>
        <v>0</v>
      </c>
      <c r="K112" s="99"/>
      <c r="L112" s="48"/>
      <c r="M112" s="48"/>
      <c r="N112" s="6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 x14ac:dyDescent="0.2">
      <c r="A113" s="43"/>
      <c r="B113" s="66" t="s">
        <v>47</v>
      </c>
      <c r="C113" s="1" t="s">
        <v>157</v>
      </c>
      <c r="D113" s="1"/>
      <c r="E113" s="1"/>
      <c r="F113" s="1"/>
      <c r="G113" s="1"/>
      <c r="H113" s="1"/>
      <c r="I113" s="77">
        <v>0</v>
      </c>
      <c r="J113" s="69">
        <f>(J129+J112)*I113</f>
        <v>0</v>
      </c>
      <c r="K113" s="99"/>
      <c r="L113" s="48"/>
      <c r="M113" s="48"/>
      <c r="N113" s="17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 x14ac:dyDescent="0.2">
      <c r="A114" s="43"/>
      <c r="B114" s="66" t="s">
        <v>50</v>
      </c>
      <c r="C114" s="132" t="s">
        <v>158</v>
      </c>
      <c r="D114" s="132"/>
      <c r="E114" s="132"/>
      <c r="F114" s="132"/>
      <c r="G114" s="132"/>
      <c r="H114" s="132"/>
      <c r="I114" s="68"/>
      <c r="J114" s="69"/>
      <c r="K114" s="48"/>
      <c r="L114" s="48"/>
      <c r="M114" s="48"/>
      <c r="N114" s="17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 x14ac:dyDescent="0.2">
      <c r="A115" s="43"/>
      <c r="B115" s="66" t="s">
        <v>159</v>
      </c>
      <c r="C115" s="1" t="s">
        <v>160</v>
      </c>
      <c r="D115" s="1"/>
      <c r="E115" s="1"/>
      <c r="F115" s="1"/>
      <c r="G115" s="1"/>
      <c r="H115" s="1"/>
      <c r="I115" s="77">
        <v>0</v>
      </c>
      <c r="J115" s="69">
        <f>(($J$129+$J$112+$J$113)/(1-($I$115+$I$116+$I$117))*I115)</f>
        <v>0</v>
      </c>
      <c r="K115" s="99"/>
      <c r="L115" s="63"/>
      <c r="M115" s="17"/>
      <c r="N115" s="17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 x14ac:dyDescent="0.2">
      <c r="A116" s="43"/>
      <c r="B116" s="66" t="s">
        <v>161</v>
      </c>
      <c r="C116" s="1" t="s">
        <v>162</v>
      </c>
      <c r="D116" s="1"/>
      <c r="E116" s="1"/>
      <c r="F116" s="1"/>
      <c r="G116" s="1"/>
      <c r="H116" s="1"/>
      <c r="I116" s="77">
        <v>0</v>
      </c>
      <c r="J116" s="69">
        <f>(($J$129+$J$112+$J$113)/(1-($I$115+$I$116+$I$117))*I116)</f>
        <v>0</v>
      </c>
      <c r="K116" s="63"/>
      <c r="L116" s="63"/>
      <c r="M116" s="17"/>
      <c r="N116" s="17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 x14ac:dyDescent="0.2">
      <c r="A117" s="43"/>
      <c r="B117" s="66" t="s">
        <v>163</v>
      </c>
      <c r="C117" s="1" t="s">
        <v>164</v>
      </c>
      <c r="D117" s="1"/>
      <c r="E117" s="1"/>
      <c r="F117" s="1"/>
      <c r="G117" s="1"/>
      <c r="H117" s="1"/>
      <c r="I117" s="68">
        <v>0.03</v>
      </c>
      <c r="J117" s="69">
        <f>(($J$129+$J$112+$J$113)/(1-($I$115+$I$116+$I$117))*I117)</f>
        <v>67.791841437472598</v>
      </c>
      <c r="K117" s="63"/>
      <c r="L117" s="63"/>
      <c r="M117" s="17"/>
      <c r="N117" s="17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 x14ac:dyDescent="0.2">
      <c r="A118" s="43"/>
      <c r="B118" s="66" t="s">
        <v>52</v>
      </c>
      <c r="C118" s="1" t="s">
        <v>152</v>
      </c>
      <c r="D118" s="1"/>
      <c r="E118" s="1"/>
      <c r="F118" s="1"/>
      <c r="G118" s="1"/>
      <c r="H118" s="1"/>
      <c r="I118" s="68"/>
      <c r="J118" s="69"/>
      <c r="K118" s="63"/>
      <c r="L118" s="63"/>
      <c r="M118" s="17"/>
      <c r="N118" s="17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 x14ac:dyDescent="0.2">
      <c r="A119" s="43"/>
      <c r="B119" s="132" t="s">
        <v>165</v>
      </c>
      <c r="C119" s="132"/>
      <c r="D119" s="132"/>
      <c r="E119" s="132"/>
      <c r="F119" s="132"/>
      <c r="G119" s="132"/>
      <c r="H119" s="132"/>
      <c r="I119" s="100">
        <f>SUM(I112:I118)</f>
        <v>0.03</v>
      </c>
      <c r="J119" s="71">
        <f>(SUM(J112:J118))</f>
        <v>67.791841437472598</v>
      </c>
      <c r="K119" s="63"/>
      <c r="L119" s="17"/>
      <c r="M119" s="17"/>
      <c r="N119" s="17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 x14ac:dyDescent="0.2">
      <c r="A120" s="17"/>
      <c r="B120" s="64"/>
      <c r="C120" s="64"/>
      <c r="D120" s="64"/>
      <c r="E120" s="64"/>
      <c r="F120" s="64"/>
      <c r="G120" s="64"/>
      <c r="H120" s="64"/>
      <c r="I120" s="101"/>
      <c r="J120" s="67"/>
      <c r="K120" s="63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 x14ac:dyDescent="0.2">
      <c r="A121" s="17"/>
      <c r="B121" s="64"/>
      <c r="C121" s="64"/>
      <c r="D121" s="64"/>
      <c r="E121" s="64"/>
      <c r="F121" s="64"/>
      <c r="G121" s="64"/>
      <c r="H121" s="64"/>
      <c r="I121" s="101"/>
      <c r="J121" s="67"/>
      <c r="K121" s="63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 x14ac:dyDescent="0.2">
      <c r="A122" s="43"/>
      <c r="B122" s="2" t="s">
        <v>166</v>
      </c>
      <c r="C122" s="2"/>
      <c r="D122" s="2"/>
      <c r="E122" s="2"/>
      <c r="F122" s="2"/>
      <c r="G122" s="2"/>
      <c r="H122" s="2"/>
      <c r="I122" s="2"/>
      <c r="J122" s="2"/>
      <c r="K122" s="17"/>
      <c r="L122" s="17"/>
      <c r="M122" s="17"/>
      <c r="N122" s="17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 x14ac:dyDescent="0.2">
      <c r="A123" s="43"/>
      <c r="B123" s="132" t="s">
        <v>167</v>
      </c>
      <c r="C123" s="132"/>
      <c r="D123" s="132"/>
      <c r="E123" s="132"/>
      <c r="F123" s="132"/>
      <c r="G123" s="132"/>
      <c r="H123" s="132"/>
      <c r="I123" s="132"/>
      <c r="J123" s="66" t="s">
        <v>72</v>
      </c>
      <c r="K123" s="17"/>
      <c r="L123" s="17"/>
      <c r="M123" s="17"/>
      <c r="N123" s="17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 x14ac:dyDescent="0.2">
      <c r="A124" s="43"/>
      <c r="B124" s="66" t="s">
        <v>45</v>
      </c>
      <c r="C124" s="1" t="str">
        <f>B21</f>
        <v>MÓDULO 1 - COMPOSIÇÃO DA REMUNERAÇÃO</v>
      </c>
      <c r="D124" s="1"/>
      <c r="E124" s="1"/>
      <c r="F124" s="1"/>
      <c r="G124" s="1"/>
      <c r="H124" s="1"/>
      <c r="I124" s="1"/>
      <c r="J124" s="69">
        <f>J28</f>
        <v>1131.1099999999999</v>
      </c>
      <c r="K124" s="63"/>
      <c r="L124" s="63"/>
      <c r="M124" s="17"/>
      <c r="N124" s="17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 customHeight="1" x14ac:dyDescent="0.2">
      <c r="A125" s="43"/>
      <c r="B125" s="66" t="s">
        <v>47</v>
      </c>
      <c r="C125" s="1" t="str">
        <f>B31</f>
        <v>MÓDULO 2 – ENCARGOS E BENEFÍCIOS ANUAIS, MENSAIS E DIÁRIOS</v>
      </c>
      <c r="D125" s="1"/>
      <c r="E125" s="1"/>
      <c r="F125" s="1"/>
      <c r="G125" s="1"/>
      <c r="H125" s="1"/>
      <c r="I125" s="1"/>
      <c r="J125" s="69">
        <f>J64</f>
        <v>949.74569833333317</v>
      </c>
      <c r="K125" s="17"/>
      <c r="L125" s="63"/>
      <c r="M125" s="17"/>
      <c r="N125" s="17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 x14ac:dyDescent="0.2">
      <c r="A126" s="43"/>
      <c r="B126" s="66" t="s">
        <v>50</v>
      </c>
      <c r="C126" s="1" t="str">
        <f>B67</f>
        <v>MÓDULO 3 – PROVISÃO PARA RESCISÃO</v>
      </c>
      <c r="D126" s="1"/>
      <c r="E126" s="1"/>
      <c r="F126" s="1"/>
      <c r="G126" s="1"/>
      <c r="H126" s="1"/>
      <c r="I126" s="1"/>
      <c r="J126" s="69">
        <f>J75</f>
        <v>70.713226833333323</v>
      </c>
      <c r="K126" s="17"/>
      <c r="L126" s="63"/>
      <c r="M126" s="17"/>
      <c r="N126" s="17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 x14ac:dyDescent="0.2">
      <c r="A127" s="43"/>
      <c r="B127" s="66" t="s">
        <v>52</v>
      </c>
      <c r="C127" s="1" t="str">
        <f>B78</f>
        <v>MÓDULO 4 – CUSTO DE REPOSIÇÃO DO PROFISSIONAL AUSENTE</v>
      </c>
      <c r="D127" s="1"/>
      <c r="E127" s="1"/>
      <c r="F127" s="1"/>
      <c r="G127" s="1"/>
      <c r="H127" s="1"/>
      <c r="I127" s="1"/>
      <c r="J127" s="69">
        <f>J98</f>
        <v>40.367281311614413</v>
      </c>
      <c r="K127" s="17"/>
      <c r="L127" s="63"/>
      <c r="M127" s="17"/>
      <c r="N127" s="17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 x14ac:dyDescent="0.2">
      <c r="A128" s="43"/>
      <c r="B128" s="66" t="s">
        <v>77</v>
      </c>
      <c r="C128" s="1" t="str">
        <f>B101</f>
        <v>MÓDULO 5 – INSUMOS DIVERSOS</v>
      </c>
      <c r="D128" s="1"/>
      <c r="E128" s="1"/>
      <c r="F128" s="1"/>
      <c r="G128" s="1"/>
      <c r="H128" s="1"/>
      <c r="I128" s="1"/>
      <c r="J128" s="69">
        <f>J107</f>
        <v>0</v>
      </c>
      <c r="K128" s="17"/>
      <c r="L128" s="63"/>
      <c r="M128" s="17"/>
      <c r="N128" s="17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 x14ac:dyDescent="0.2">
      <c r="A129" s="43"/>
      <c r="B129" s="66"/>
      <c r="C129" s="132" t="s">
        <v>168</v>
      </c>
      <c r="D129" s="132"/>
      <c r="E129" s="132"/>
      <c r="F129" s="132"/>
      <c r="G129" s="132"/>
      <c r="H129" s="132"/>
      <c r="I129" s="132"/>
      <c r="J129" s="71">
        <f>(SUM(J124:J128))</f>
        <v>2191.9362064782808</v>
      </c>
      <c r="K129" s="17"/>
      <c r="L129" s="63"/>
      <c r="M129" s="17"/>
      <c r="N129" s="17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 customHeight="1" x14ac:dyDescent="0.2">
      <c r="A130" s="43"/>
      <c r="B130" s="66" t="s">
        <v>93</v>
      </c>
      <c r="C130" s="1" t="str">
        <f>B110</f>
        <v>MÓDULO 6 – CUSTOS INDIRETOS, TRIBUTOS E LUCRO</v>
      </c>
      <c r="D130" s="1"/>
      <c r="E130" s="1"/>
      <c r="F130" s="1"/>
      <c r="G130" s="1"/>
      <c r="H130" s="1"/>
      <c r="I130" s="1"/>
      <c r="J130" s="69">
        <f>J119</f>
        <v>67.791841437472598</v>
      </c>
      <c r="K130" s="17"/>
      <c r="L130" s="17"/>
      <c r="M130" s="17"/>
      <c r="N130" s="17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 x14ac:dyDescent="0.2">
      <c r="A131" s="43"/>
      <c r="B131" s="132" t="s">
        <v>169</v>
      </c>
      <c r="C131" s="132"/>
      <c r="D131" s="132"/>
      <c r="E131" s="132"/>
      <c r="F131" s="132"/>
      <c r="G131" s="132"/>
      <c r="H131" s="132"/>
      <c r="I131" s="132"/>
      <c r="J131" s="71">
        <f>(SUM(J129:J130))</f>
        <v>2259.7280479157535</v>
      </c>
      <c r="K131" s="17"/>
      <c r="L131" s="17"/>
      <c r="M131" s="17"/>
      <c r="N131" s="17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 x14ac:dyDescent="0.2">
      <c r="A132" s="43"/>
      <c r="B132" s="66"/>
      <c r="C132" s="138" t="s">
        <v>170</v>
      </c>
      <c r="D132" s="138"/>
      <c r="E132" s="138"/>
      <c r="F132" s="138"/>
      <c r="G132" s="138"/>
      <c r="H132" s="138"/>
      <c r="I132" s="66">
        <f>F10</f>
        <v>3</v>
      </c>
      <c r="J132" s="71">
        <f>J131*I132</f>
        <v>6779.1841437472604</v>
      </c>
      <c r="K132" s="17"/>
      <c r="L132" s="17"/>
      <c r="M132" s="17"/>
      <c r="N132" s="17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 x14ac:dyDescent="0.2">
      <c r="A133" s="43"/>
      <c r="B133" s="48"/>
      <c r="C133" s="48"/>
      <c r="D133" s="48"/>
      <c r="E133" s="48"/>
      <c r="F133" s="48"/>
      <c r="G133" s="48"/>
      <c r="H133" s="48"/>
      <c r="I133" s="48"/>
      <c r="J133" s="102" t="s">
        <v>171</v>
      </c>
      <c r="K133" s="63"/>
      <c r="L133" s="63"/>
      <c r="M133" s="63"/>
      <c r="N133" s="17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 customHeight="1" x14ac:dyDescent="0.2">
      <c r="A134" s="43"/>
      <c r="B134" s="48"/>
      <c r="C134" s="48"/>
      <c r="D134" s="48"/>
      <c r="E134" s="48"/>
      <c r="F134" s="48"/>
      <c r="G134" s="48"/>
      <c r="H134" s="48"/>
      <c r="I134" s="64"/>
      <c r="J134" s="65">
        <f>J131/J28</f>
        <v>1.997796896779052</v>
      </c>
      <c r="K134" s="63"/>
      <c r="L134" s="17"/>
      <c r="M134" s="17"/>
      <c r="N134" s="17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51" customHeight="1" x14ac:dyDescent="0.2">
      <c r="A135" s="43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7"/>
      <c r="M135" s="63"/>
      <c r="N135" s="17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 customHeight="1" x14ac:dyDescent="0.2">
      <c r="A136" s="43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7"/>
      <c r="M136" s="17"/>
      <c r="N136" s="17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 x14ac:dyDescent="0.2">
      <c r="A137" s="43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7"/>
      <c r="M137" s="17"/>
      <c r="N137" s="17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 x14ac:dyDescent="0.2">
      <c r="A138" s="43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7"/>
      <c r="M138" s="17"/>
      <c r="N138" s="17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 x14ac:dyDescent="0.2">
      <c r="A139" s="43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7"/>
      <c r="M139" s="17"/>
      <c r="N139" s="17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 x14ac:dyDescent="0.2">
      <c r="A140" s="43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7"/>
      <c r="M140" s="17"/>
      <c r="N140" s="17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 x14ac:dyDescent="0.2">
      <c r="A141" s="43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7"/>
      <c r="M141" s="17"/>
      <c r="N141" s="17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 x14ac:dyDescent="0.2">
      <c r="A142" s="43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7"/>
      <c r="M142" s="17"/>
      <c r="N142" s="17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 x14ac:dyDescent="0.2">
      <c r="A143" s="43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7"/>
      <c r="M143" s="17"/>
      <c r="N143" s="17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 x14ac:dyDescent="0.2">
      <c r="A144" s="43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7"/>
      <c r="M144" s="17"/>
      <c r="N144" s="17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 x14ac:dyDescent="0.2">
      <c r="A145" s="43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7"/>
      <c r="M145" s="17"/>
      <c r="N145" s="17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 x14ac:dyDescent="0.2">
      <c r="A146" s="43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7"/>
      <c r="M146" s="17"/>
      <c r="N146" s="17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 x14ac:dyDescent="0.2">
      <c r="A147" s="43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7"/>
      <c r="M147" s="17"/>
      <c r="N147" s="17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 x14ac:dyDescent="0.2">
      <c r="A148" s="43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7"/>
      <c r="M148" s="17"/>
      <c r="N148" s="17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 x14ac:dyDescent="0.2">
      <c r="A149" s="43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 x14ac:dyDescent="0.2">
      <c r="A150" s="43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 x14ac:dyDescent="0.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 x14ac:dyDescent="0.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 x14ac:dyDescent="0.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 x14ac:dyDescent="0.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 x14ac:dyDescent="0.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 x14ac:dyDescent="0.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 x14ac:dyDescent="0.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 x14ac:dyDescent="0.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 x14ac:dyDescent="0.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 x14ac:dyDescent="0.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 x14ac:dyDescent="0.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 x14ac:dyDescent="0.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 x14ac:dyDescent="0.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 x14ac:dyDescent="0.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 x14ac:dyDescent="0.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 x14ac:dyDescent="0.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 x14ac:dyDescent="0.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 x14ac:dyDescent="0.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 x14ac:dyDescent="0.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 x14ac:dyDescent="0.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 x14ac:dyDescent="0.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4.25" customHeight="1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4.25" customHeight="1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4.25" customHeight="1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4.25" customHeight="1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4.25" customHeight="1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4.25" customHeight="1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4.25" customHeight="1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4.25" customHeight="1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4.25" customHeight="1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4.25" customHeight="1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4.25" customHeight="1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4.25" customHeight="1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4.25" customHeight="1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4.25" customHeight="1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4.25" customHeight="1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4.25" customHeight="1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4.25" customHeight="1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4.25" customHeight="1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4.25" customHeight="1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4.25" customHeight="1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4.25" customHeight="1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4.25" customHeight="1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4.25" customHeight="1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4.25" customHeight="1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4.25" customHeight="1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4.25" customHeight="1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4.25" customHeight="1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4.25" customHeight="1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4.25" customHeight="1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4.25" customHeight="1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4.25" customHeight="1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4.25" customHeight="1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4.25" customHeight="1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4.25" customHeight="1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4.25" customHeight="1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4.25" customHeight="1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4.25" customHeight="1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4.25" customHeight="1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4.25" customHeight="1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4.25" customHeight="1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4.25" customHeight="1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4.25" customHeight="1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4.25" customHeight="1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4.25" customHeight="1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4.25" customHeight="1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4.25" customHeight="1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4.25" customHeight="1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4.25" customHeight="1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4.25" customHeight="1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4.25" customHeight="1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4.25" customHeight="1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4.25" customHeight="1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4.25" customHeight="1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4.25" customHeight="1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4.25" customHeight="1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4.25" customHeight="1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4.25" customHeight="1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4.25" customHeight="1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4.25" customHeight="1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4.25" customHeight="1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4.25" customHeight="1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4.25" customHeight="1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4.25" customHeight="1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4.25" customHeight="1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4.25" customHeight="1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4.25" customHeight="1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4.25" customHeight="1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4.25" customHeight="1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4.25" customHeight="1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4.25" customHeight="1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4.25" customHeight="1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2.75" customHeight="1" x14ac:dyDescent="0.2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2.75" customHeight="1" x14ac:dyDescent="0.2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2.75" customHeight="1" x14ac:dyDescent="0.2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2.75" customHeight="1" x14ac:dyDescent="0.2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2.75" customHeight="1" x14ac:dyDescent="0.2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2.75" customHeight="1" x14ac:dyDescent="0.2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2.75" customHeight="1" x14ac:dyDescent="0.2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2.75" customHeight="1" x14ac:dyDescent="0.2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2.75" customHeight="1" x14ac:dyDescent="0.2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2.75" customHeight="1" x14ac:dyDescent="0.2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2.75" customHeight="1" x14ac:dyDescent="0.2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2.75" customHeight="1" x14ac:dyDescent="0.2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sheetProtection password="C59B" sheet="1" objects="1" scenarios="1"/>
  <mergeCells count="122"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</mergeCells>
  <pageMargins left="0.7" right="0.7" top="0.75" bottom="0.75" header="0" footer="0"/>
  <pageSetup paperSize="9" scale="51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tabSelected="1" topLeftCell="A97" zoomScaleNormal="100" workbookViewId="0">
      <selection activeCell="A3" sqref="A3:H4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4" max="4" width="24" customWidth="1"/>
    <col min="5" max="5" width="16.28515625" customWidth="1"/>
    <col min="6" max="6" width="26" customWidth="1"/>
    <col min="7" max="7" width="10.5703125" customWidth="1"/>
    <col min="8" max="8" width="11.28515625" customWidth="1"/>
    <col min="9" max="9" width="10.7109375" customWidth="1"/>
    <col min="10" max="10" width="23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</cols>
  <sheetData>
    <row r="1" spans="1:26" ht="16.5" customHeight="1" x14ac:dyDescent="0.2">
      <c r="A1" s="43"/>
      <c r="B1" s="44"/>
      <c r="C1" s="44"/>
      <c r="D1" s="44"/>
      <c r="E1" s="3"/>
      <c r="F1" s="3"/>
      <c r="G1" s="44"/>
      <c r="H1" s="3"/>
      <c r="I1" s="3"/>
      <c r="J1" s="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6.5" customHeight="1" x14ac:dyDescent="0.2">
      <c r="A2" s="43"/>
      <c r="B2" s="2" t="s">
        <v>44</v>
      </c>
      <c r="C2" s="2"/>
      <c r="D2" s="2"/>
      <c r="E2" s="2"/>
      <c r="F2" s="2"/>
      <c r="G2" s="2"/>
      <c r="H2" s="2"/>
      <c r="I2" s="2"/>
      <c r="J2" s="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6.5" customHeight="1" x14ac:dyDescent="0.2">
      <c r="A3" s="43"/>
      <c r="B3" s="45" t="s">
        <v>45</v>
      </c>
      <c r="C3" s="1" t="s">
        <v>46</v>
      </c>
      <c r="D3" s="1"/>
      <c r="E3" s="1"/>
      <c r="F3" s="1"/>
      <c r="G3" s="1"/>
      <c r="H3" s="1"/>
      <c r="I3" s="1"/>
      <c r="J3" s="4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6.5" customHeight="1" x14ac:dyDescent="0.2">
      <c r="A4" s="43"/>
      <c r="B4" s="45" t="s">
        <v>47</v>
      </c>
      <c r="C4" s="1" t="s">
        <v>48</v>
      </c>
      <c r="D4" s="1"/>
      <c r="E4" s="1"/>
      <c r="F4" s="1"/>
      <c r="G4" s="1"/>
      <c r="H4" s="1"/>
      <c r="I4" s="1"/>
      <c r="J4" s="45" t="s">
        <v>49</v>
      </c>
      <c r="K4" s="16"/>
      <c r="L4" s="16"/>
      <c r="M4" s="16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6.5" customHeight="1" x14ac:dyDescent="0.2">
      <c r="A5" s="43"/>
      <c r="B5" s="45" t="s">
        <v>50</v>
      </c>
      <c r="C5" s="1" t="s">
        <v>51</v>
      </c>
      <c r="D5" s="1"/>
      <c r="E5" s="1"/>
      <c r="F5" s="1"/>
      <c r="G5" s="1"/>
      <c r="H5" s="1"/>
      <c r="I5" s="1"/>
      <c r="J5" s="47">
        <f>'Aux Cozinha 44h'!J5</f>
        <v>2021</v>
      </c>
      <c r="K5" s="16"/>
      <c r="L5" s="16"/>
      <c r="M5" s="1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6.5" customHeight="1" x14ac:dyDescent="0.2">
      <c r="A6" s="43"/>
      <c r="B6" s="45" t="s">
        <v>52</v>
      </c>
      <c r="C6" s="1" t="s">
        <v>53</v>
      </c>
      <c r="D6" s="1"/>
      <c r="E6" s="1"/>
      <c r="F6" s="1"/>
      <c r="G6" s="1"/>
      <c r="H6" s="1"/>
      <c r="I6" s="1"/>
      <c r="J6" s="45">
        <v>12</v>
      </c>
      <c r="K6" s="16"/>
      <c r="L6" s="16"/>
      <c r="M6" s="1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6.5" customHeight="1" x14ac:dyDescent="0.2">
      <c r="A7" s="43"/>
      <c r="B7" s="48"/>
      <c r="C7" s="48"/>
      <c r="D7" s="48"/>
      <c r="E7" s="48"/>
      <c r="F7" s="48"/>
      <c r="G7" s="48"/>
      <c r="H7" s="48"/>
      <c r="I7" s="48"/>
      <c r="J7" s="49">
        <v>15.22</v>
      </c>
      <c r="K7" s="16"/>
      <c r="L7" s="16"/>
      <c r="M7" s="1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2.75" customHeight="1" x14ac:dyDescent="0.2">
      <c r="A8" s="43"/>
      <c r="B8" s="2" t="s">
        <v>54</v>
      </c>
      <c r="C8" s="2"/>
      <c r="D8" s="2"/>
      <c r="E8" s="2"/>
      <c r="F8" s="2"/>
      <c r="G8" s="2"/>
      <c r="H8" s="2"/>
      <c r="I8" s="2"/>
      <c r="J8" s="2"/>
      <c r="K8" s="16"/>
      <c r="L8" s="16"/>
      <c r="M8" s="1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2.75" customHeight="1" x14ac:dyDescent="0.2">
      <c r="A9" s="43"/>
      <c r="B9" s="1" t="s">
        <v>55</v>
      </c>
      <c r="C9" s="1"/>
      <c r="D9" s="1" t="s">
        <v>56</v>
      </c>
      <c r="E9" s="1"/>
      <c r="F9" s="1" t="s">
        <v>57</v>
      </c>
      <c r="G9" s="1"/>
      <c r="H9" s="1"/>
      <c r="I9" s="1"/>
      <c r="J9" s="1"/>
      <c r="K9" s="16"/>
      <c r="L9" s="16"/>
      <c r="M9" s="16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2.75" customHeight="1" x14ac:dyDescent="0.2">
      <c r="A10" s="43"/>
      <c r="B10" s="126" t="s">
        <v>172</v>
      </c>
      <c r="C10" s="126"/>
      <c r="D10" s="1" t="s">
        <v>3</v>
      </c>
      <c r="E10" s="1"/>
      <c r="F10" s="126">
        <v>4</v>
      </c>
      <c r="G10" s="126"/>
      <c r="H10" s="126"/>
      <c r="I10" s="126"/>
      <c r="J10" s="126"/>
      <c r="K10" s="16"/>
      <c r="L10" s="16"/>
      <c r="M10" s="16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2.75" customHeight="1" x14ac:dyDescent="0.2">
      <c r="A11" s="43"/>
      <c r="B11" s="48"/>
      <c r="C11" s="48"/>
      <c r="D11" s="48"/>
      <c r="E11" s="48"/>
      <c r="F11" s="48"/>
      <c r="G11" s="48"/>
      <c r="H11" s="48"/>
      <c r="I11" s="48"/>
      <c r="J11" s="48"/>
      <c r="K11" s="16"/>
      <c r="L11" s="16"/>
      <c r="M11" s="16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6.5" customHeight="1" x14ac:dyDescent="0.2">
      <c r="A12" s="43"/>
      <c r="B12" s="2" t="s">
        <v>59</v>
      </c>
      <c r="C12" s="2"/>
      <c r="D12" s="2"/>
      <c r="E12" s="2"/>
      <c r="F12" s="2"/>
      <c r="G12" s="2"/>
      <c r="H12" s="2"/>
      <c r="I12" s="2"/>
      <c r="J12" s="2"/>
      <c r="K12" s="16"/>
      <c r="L12" s="16"/>
      <c r="M12" s="16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2.75" customHeight="1" x14ac:dyDescent="0.2">
      <c r="A13" s="43"/>
      <c r="B13" s="45">
        <v>1</v>
      </c>
      <c r="C13" s="1" t="s">
        <v>60</v>
      </c>
      <c r="D13" s="1"/>
      <c r="E13" s="1"/>
      <c r="F13" s="1"/>
      <c r="G13" s="1"/>
      <c r="H13" s="1"/>
      <c r="I13" s="1"/>
      <c r="J13" s="45" t="str">
        <f>B10</f>
        <v>Auxiliar de Cozinha 12 x 36</v>
      </c>
      <c r="K13" s="17"/>
      <c r="L13" s="17"/>
      <c r="M13" s="17"/>
      <c r="N13" s="17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2.75" customHeight="1" x14ac:dyDescent="0.2">
      <c r="A14" s="43"/>
      <c r="B14" s="45">
        <v>2</v>
      </c>
      <c r="C14" s="1" t="s">
        <v>61</v>
      </c>
      <c r="D14" s="1"/>
      <c r="E14" s="1"/>
      <c r="F14" s="1"/>
      <c r="G14" s="1"/>
      <c r="H14" s="1"/>
      <c r="I14" s="1"/>
      <c r="J14" s="50" t="s">
        <v>62</v>
      </c>
      <c r="K14" s="17"/>
      <c r="L14" s="17"/>
      <c r="M14" s="17"/>
      <c r="N14" s="17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2.75" customHeight="1" x14ac:dyDescent="0.2">
      <c r="A15" s="43"/>
      <c r="B15" s="45">
        <v>3</v>
      </c>
      <c r="C15" s="1" t="s">
        <v>63</v>
      </c>
      <c r="D15" s="1"/>
      <c r="E15" s="1"/>
      <c r="F15" s="1"/>
      <c r="G15" s="1"/>
      <c r="H15" s="1"/>
      <c r="I15" s="1"/>
      <c r="J15" s="51">
        <f>'Aux Cozinha 44h'!J15</f>
        <v>1131.1099999999999</v>
      </c>
      <c r="K15" s="17"/>
      <c r="L15" s="17"/>
      <c r="M15" s="17"/>
      <c r="N15" s="17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.75" customHeight="1" x14ac:dyDescent="0.2">
      <c r="A16" s="52"/>
      <c r="B16" s="53">
        <v>4</v>
      </c>
      <c r="C16" s="127" t="s">
        <v>64</v>
      </c>
      <c r="D16" s="127"/>
      <c r="E16" s="127"/>
      <c r="F16" s="127"/>
      <c r="G16" s="127"/>
      <c r="H16" s="127"/>
      <c r="I16" s="127"/>
      <c r="J16" s="54" t="s">
        <v>173</v>
      </c>
      <c r="K16" s="55"/>
      <c r="L16" s="55"/>
      <c r="M16" s="55"/>
      <c r="N16" s="55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26.25" customHeight="1" x14ac:dyDescent="0.2">
      <c r="A17" s="52"/>
      <c r="B17" s="53">
        <v>5</v>
      </c>
      <c r="C17" s="127" t="s">
        <v>66</v>
      </c>
      <c r="D17" s="127"/>
      <c r="E17" s="127"/>
      <c r="F17" s="127"/>
      <c r="G17" s="127"/>
      <c r="H17" s="127"/>
      <c r="I17" s="127"/>
      <c r="J17" s="56" t="str">
        <f>'Aux Cozinha 44h'!J17</f>
        <v>SIND EMPRES REF COLETIVAS EST MG</v>
      </c>
      <c r="K17" s="55"/>
      <c r="L17" s="55"/>
      <c r="M17" s="55"/>
      <c r="N17" s="55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">
      <c r="A18" s="43"/>
      <c r="B18" s="45">
        <v>6</v>
      </c>
      <c r="C18" s="1" t="s">
        <v>68</v>
      </c>
      <c r="D18" s="1"/>
      <c r="E18" s="1"/>
      <c r="F18" s="1"/>
      <c r="G18" s="1"/>
      <c r="H18" s="1"/>
      <c r="I18" s="1"/>
      <c r="J18" s="57">
        <f>'Aux Cozinha 44h'!J18</f>
        <v>44197</v>
      </c>
      <c r="K18" s="17"/>
      <c r="L18" s="17"/>
      <c r="M18" s="17"/>
      <c r="N18" s="17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6.5" customHeight="1" x14ac:dyDescent="0.2">
      <c r="A19" s="43"/>
      <c r="B19" s="128"/>
      <c r="C19" s="128"/>
      <c r="D19" s="128"/>
      <c r="E19" s="128"/>
      <c r="F19" s="128"/>
      <c r="G19" s="128"/>
      <c r="H19" s="128"/>
      <c r="I19" s="128"/>
      <c r="J19" s="128"/>
      <c r="K19" s="17"/>
      <c r="L19" s="17"/>
      <c r="M19" s="17"/>
      <c r="N19" s="17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6.5" customHeight="1" x14ac:dyDescent="0.2">
      <c r="A20" s="43"/>
      <c r="B20" s="48"/>
      <c r="C20" s="48"/>
      <c r="D20" s="48"/>
      <c r="E20" s="48"/>
      <c r="F20" s="48"/>
      <c r="G20" s="48"/>
      <c r="H20" s="48"/>
      <c r="I20" s="48"/>
      <c r="J20" s="48"/>
      <c r="K20" s="17"/>
      <c r="L20" s="17"/>
      <c r="M20" s="17"/>
      <c r="N20" s="17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6.5" customHeight="1" x14ac:dyDescent="0.2">
      <c r="A21" s="43"/>
      <c r="B21" s="129" t="s">
        <v>69</v>
      </c>
      <c r="C21" s="129"/>
      <c r="D21" s="129"/>
      <c r="E21" s="129"/>
      <c r="F21" s="129"/>
      <c r="G21" s="129"/>
      <c r="H21" s="129"/>
      <c r="I21" s="129"/>
      <c r="J21" s="129"/>
      <c r="K21" s="17"/>
      <c r="L21" s="17"/>
      <c r="M21" s="17"/>
      <c r="N21" s="17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2.75" customHeight="1" x14ac:dyDescent="0.2">
      <c r="A22" s="43"/>
      <c r="B22" s="58">
        <v>1</v>
      </c>
      <c r="C22" s="130" t="s">
        <v>70</v>
      </c>
      <c r="D22" s="130"/>
      <c r="E22" s="130"/>
      <c r="F22" s="130"/>
      <c r="G22" s="130"/>
      <c r="H22" s="130"/>
      <c r="I22" s="58" t="s">
        <v>71</v>
      </c>
      <c r="J22" s="58" t="s">
        <v>72</v>
      </c>
      <c r="K22" s="17"/>
      <c r="L22" s="17"/>
      <c r="M22" s="17"/>
      <c r="N22" s="1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2.75" customHeight="1" x14ac:dyDescent="0.2">
      <c r="A23" s="43"/>
      <c r="B23" s="58" t="s">
        <v>45</v>
      </c>
      <c r="C23" s="131" t="s">
        <v>73</v>
      </c>
      <c r="D23" s="131"/>
      <c r="E23" s="131"/>
      <c r="F23" s="131"/>
      <c r="G23" s="131"/>
      <c r="H23" s="131"/>
      <c r="I23" s="47"/>
      <c r="J23" s="59">
        <f>J15</f>
        <v>1131.1099999999999</v>
      </c>
      <c r="K23" s="17"/>
      <c r="L23" s="17"/>
      <c r="M23" s="17"/>
      <c r="N23" s="17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2.75" customHeight="1" x14ac:dyDescent="0.2">
      <c r="A24" s="43"/>
      <c r="B24" s="58" t="s">
        <v>47</v>
      </c>
      <c r="C24" s="131" t="s">
        <v>74</v>
      </c>
      <c r="D24" s="131"/>
      <c r="E24" s="131"/>
      <c r="F24" s="131"/>
      <c r="G24" s="131"/>
      <c r="H24" s="131"/>
      <c r="I24" s="60"/>
      <c r="J24" s="59">
        <f>J23*I24</f>
        <v>0</v>
      </c>
      <c r="K24" s="17"/>
      <c r="L24" s="17"/>
      <c r="M24" s="17"/>
      <c r="N24" s="17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2.75" customHeight="1" x14ac:dyDescent="0.2">
      <c r="A25" s="43"/>
      <c r="B25" s="58" t="s">
        <v>50</v>
      </c>
      <c r="C25" s="131" t="s">
        <v>75</v>
      </c>
      <c r="D25" s="131"/>
      <c r="E25" s="131"/>
      <c r="F25" s="131"/>
      <c r="G25" s="131"/>
      <c r="H25" s="131"/>
      <c r="I25" s="60"/>
      <c r="J25" s="59">
        <v>0</v>
      </c>
      <c r="K25" s="61"/>
      <c r="L25" s="17"/>
      <c r="M25" s="17"/>
      <c r="N25" s="17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2.75" customHeight="1" x14ac:dyDescent="0.2">
      <c r="A26" s="43"/>
      <c r="B26" s="58" t="s">
        <v>52</v>
      </c>
      <c r="C26" s="131" t="s">
        <v>76</v>
      </c>
      <c r="D26" s="131"/>
      <c r="E26" s="131"/>
      <c r="F26" s="131"/>
      <c r="G26" s="131"/>
      <c r="H26" s="131"/>
      <c r="I26" s="60"/>
      <c r="J26" s="59">
        <v>0</v>
      </c>
      <c r="K26" s="17"/>
      <c r="L26" s="17"/>
      <c r="M26" s="17"/>
      <c r="N26" s="1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.75" customHeight="1" x14ac:dyDescent="0.2">
      <c r="A27" s="43"/>
      <c r="B27" s="58" t="s">
        <v>77</v>
      </c>
      <c r="C27" s="131" t="s">
        <v>78</v>
      </c>
      <c r="D27" s="131"/>
      <c r="E27" s="131"/>
      <c r="F27" s="131"/>
      <c r="G27" s="131"/>
      <c r="H27" s="131"/>
      <c r="I27" s="60"/>
      <c r="J27" s="59">
        <v>0</v>
      </c>
      <c r="K27" s="17"/>
      <c r="L27" s="17"/>
      <c r="M27" s="17"/>
      <c r="N27" s="1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2.75" customHeight="1" x14ac:dyDescent="0.2">
      <c r="A28" s="43"/>
      <c r="B28" s="130" t="s">
        <v>79</v>
      </c>
      <c r="C28" s="130"/>
      <c r="D28" s="130"/>
      <c r="E28" s="130"/>
      <c r="F28" s="130"/>
      <c r="G28" s="130"/>
      <c r="H28" s="130"/>
      <c r="I28" s="130"/>
      <c r="J28" s="62">
        <f>SUM(J23:J27)</f>
        <v>1131.1099999999999</v>
      </c>
      <c r="K28" s="63"/>
      <c r="L28" s="17"/>
      <c r="M28" s="17"/>
      <c r="N28" s="17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 x14ac:dyDescent="0.2">
      <c r="A29" s="43"/>
      <c r="B29" s="64"/>
      <c r="C29" s="64"/>
      <c r="D29" s="64"/>
      <c r="E29" s="64"/>
      <c r="F29" s="64"/>
      <c r="G29" s="64"/>
      <c r="H29" s="64"/>
      <c r="I29" s="64"/>
      <c r="J29" s="65"/>
      <c r="K29" s="17"/>
      <c r="L29" s="17"/>
      <c r="M29" s="17"/>
      <c r="N29" s="17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 x14ac:dyDescent="0.2">
      <c r="A30" s="43"/>
      <c r="B30" s="64"/>
      <c r="C30" s="64"/>
      <c r="D30" s="64"/>
      <c r="E30" s="64"/>
      <c r="F30" s="64"/>
      <c r="G30" s="64"/>
      <c r="H30" s="64"/>
      <c r="I30" s="64"/>
      <c r="J30" s="65"/>
      <c r="K30" s="17"/>
      <c r="L30" s="17"/>
      <c r="M30" s="17"/>
      <c r="N30" s="17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2.75" customHeight="1" x14ac:dyDescent="0.2">
      <c r="A31" s="43"/>
      <c r="B31" s="2" t="s">
        <v>80</v>
      </c>
      <c r="C31" s="2"/>
      <c r="D31" s="2"/>
      <c r="E31" s="2"/>
      <c r="F31" s="2"/>
      <c r="G31" s="2"/>
      <c r="H31" s="2"/>
      <c r="I31" s="2"/>
      <c r="J31" s="2"/>
      <c r="K31" s="17"/>
      <c r="L31" s="17"/>
      <c r="M31" s="17"/>
      <c r="N31" s="17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2.75" customHeight="1" x14ac:dyDescent="0.2">
      <c r="A32" s="43"/>
      <c r="B32" s="132" t="s">
        <v>81</v>
      </c>
      <c r="C32" s="132"/>
      <c r="D32" s="132"/>
      <c r="E32" s="132"/>
      <c r="F32" s="132"/>
      <c r="G32" s="132"/>
      <c r="H32" s="132"/>
      <c r="I32" s="66" t="s">
        <v>71</v>
      </c>
      <c r="J32" s="66" t="s">
        <v>72</v>
      </c>
      <c r="K32" s="17"/>
      <c r="L32" s="17"/>
      <c r="M32" s="17"/>
      <c r="N32" s="1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2.75" customHeight="1" x14ac:dyDescent="0.2">
      <c r="A33" s="43"/>
      <c r="B33" s="132" t="s">
        <v>82</v>
      </c>
      <c r="C33" s="132"/>
      <c r="D33" s="132"/>
      <c r="E33" s="132"/>
      <c r="F33" s="132"/>
      <c r="G33" s="132"/>
      <c r="H33" s="132"/>
      <c r="I33" s="132"/>
      <c r="J33" s="67">
        <f>J28</f>
        <v>1131.1099999999999</v>
      </c>
      <c r="K33" s="17"/>
      <c r="L33" s="17"/>
      <c r="M33" s="17"/>
      <c r="N33" s="17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2.75" customHeight="1" x14ac:dyDescent="0.2">
      <c r="A34" s="43"/>
      <c r="B34" s="66" t="s">
        <v>45</v>
      </c>
      <c r="C34" s="1" t="s">
        <v>83</v>
      </c>
      <c r="D34" s="1"/>
      <c r="E34" s="1"/>
      <c r="F34" s="1"/>
      <c r="G34" s="1"/>
      <c r="H34" s="1"/>
      <c r="I34" s="68">
        <f>(1/12)</f>
        <v>8.3333333333333329E-2</v>
      </c>
      <c r="J34" s="69">
        <f>$J$33*I34</f>
        <v>94.259166666666658</v>
      </c>
      <c r="K34" s="17"/>
      <c r="L34" s="17"/>
      <c r="M34" s="17"/>
      <c r="N34" s="17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2.75" customHeight="1" x14ac:dyDescent="0.2">
      <c r="A35" s="43"/>
      <c r="B35" s="66" t="s">
        <v>47</v>
      </c>
      <c r="C35" s="1" t="s">
        <v>84</v>
      </c>
      <c r="D35" s="1"/>
      <c r="E35" s="1"/>
      <c r="F35" s="1"/>
      <c r="G35" s="1"/>
      <c r="H35" s="1"/>
      <c r="I35" s="68">
        <f>(1/12)+((1/12)/3)</f>
        <v>0.1111111111111111</v>
      </c>
      <c r="J35" s="69">
        <f>$J$33*I35</f>
        <v>125.67888888888888</v>
      </c>
      <c r="K35" s="17"/>
      <c r="L35" s="17"/>
      <c r="M35" s="17"/>
      <c r="N35" s="17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 x14ac:dyDescent="0.2">
      <c r="A36" s="43"/>
      <c r="B36" s="132" t="s">
        <v>85</v>
      </c>
      <c r="C36" s="132"/>
      <c r="D36" s="132"/>
      <c r="E36" s="132"/>
      <c r="F36" s="132"/>
      <c r="G36" s="132"/>
      <c r="H36" s="132"/>
      <c r="I36" s="70">
        <f>I34+I35</f>
        <v>0.19444444444444442</v>
      </c>
      <c r="J36" s="71">
        <f>SUM(J34:J35)</f>
        <v>219.93805555555554</v>
      </c>
      <c r="K36" s="63"/>
      <c r="L36" s="17"/>
      <c r="M36" s="17"/>
      <c r="N36" s="17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 x14ac:dyDescent="0.2">
      <c r="A37" s="43"/>
      <c r="B37" s="72"/>
      <c r="C37" s="73"/>
      <c r="D37" s="73"/>
      <c r="E37" s="73"/>
      <c r="F37" s="73"/>
      <c r="G37" s="73"/>
      <c r="H37" s="73"/>
      <c r="I37" s="74"/>
      <c r="J37" s="75"/>
      <c r="K37" s="17"/>
      <c r="L37" s="17"/>
      <c r="M37" s="17"/>
      <c r="N37" s="1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 x14ac:dyDescent="0.2">
      <c r="A38" s="43"/>
      <c r="B38" s="132" t="s">
        <v>86</v>
      </c>
      <c r="C38" s="132"/>
      <c r="D38" s="132"/>
      <c r="E38" s="132"/>
      <c r="F38" s="132"/>
      <c r="G38" s="132"/>
      <c r="H38" s="132"/>
      <c r="I38" s="66" t="s">
        <v>71</v>
      </c>
      <c r="J38" s="66" t="s">
        <v>72</v>
      </c>
      <c r="K38" s="17"/>
      <c r="L38" s="17"/>
      <c r="M38" s="17"/>
      <c r="N38" s="17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 x14ac:dyDescent="0.2">
      <c r="A39" s="43"/>
      <c r="B39" s="132" t="s">
        <v>87</v>
      </c>
      <c r="C39" s="132"/>
      <c r="D39" s="132"/>
      <c r="E39" s="132"/>
      <c r="F39" s="132"/>
      <c r="G39" s="132"/>
      <c r="H39" s="132"/>
      <c r="I39" s="132"/>
      <c r="J39" s="76">
        <f>J28+J36</f>
        <v>1351.0480555555555</v>
      </c>
      <c r="K39" s="17"/>
      <c r="L39" s="17"/>
      <c r="M39" s="17"/>
      <c r="N39" s="17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 x14ac:dyDescent="0.2">
      <c r="A40" s="43"/>
      <c r="B40" s="66" t="s">
        <v>45</v>
      </c>
      <c r="C40" s="1" t="s">
        <v>88</v>
      </c>
      <c r="D40" s="1"/>
      <c r="E40" s="1"/>
      <c r="F40" s="1"/>
      <c r="G40" s="1"/>
      <c r="H40" s="1"/>
      <c r="I40" s="68">
        <v>0.2</v>
      </c>
      <c r="J40" s="69">
        <f t="shared" ref="J40:J47" si="0">$J$39*I40</f>
        <v>270.20961111111109</v>
      </c>
      <c r="K40" s="17"/>
      <c r="L40" s="17"/>
      <c r="M40" s="17"/>
      <c r="N40" s="17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.75" customHeight="1" x14ac:dyDescent="0.2">
      <c r="A41" s="43"/>
      <c r="B41" s="66" t="s">
        <v>47</v>
      </c>
      <c r="C41" s="1" t="s">
        <v>89</v>
      </c>
      <c r="D41" s="1"/>
      <c r="E41" s="1"/>
      <c r="F41" s="1"/>
      <c r="G41" s="1"/>
      <c r="H41" s="1"/>
      <c r="I41" s="68">
        <v>2.5000000000000001E-2</v>
      </c>
      <c r="J41" s="69">
        <f t="shared" si="0"/>
        <v>33.776201388888886</v>
      </c>
      <c r="K41" s="17"/>
      <c r="L41" s="17"/>
      <c r="M41" s="17"/>
      <c r="N41" s="17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 x14ac:dyDescent="0.2">
      <c r="A42" s="43"/>
      <c r="B42" s="66" t="s">
        <v>50</v>
      </c>
      <c r="C42" s="1" t="s">
        <v>90</v>
      </c>
      <c r="D42" s="1"/>
      <c r="E42" s="1"/>
      <c r="F42" s="1"/>
      <c r="G42" s="1"/>
      <c r="H42" s="1"/>
      <c r="I42" s="77">
        <v>0</v>
      </c>
      <c r="J42" s="69">
        <f t="shared" si="0"/>
        <v>0</v>
      </c>
      <c r="K42" s="17"/>
      <c r="L42" s="17"/>
      <c r="M42" s="17"/>
      <c r="N42" s="17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 customHeight="1" x14ac:dyDescent="0.2">
      <c r="A43" s="43"/>
      <c r="B43" s="66" t="s">
        <v>52</v>
      </c>
      <c r="C43" s="1" t="s">
        <v>91</v>
      </c>
      <c r="D43" s="1"/>
      <c r="E43" s="1"/>
      <c r="F43" s="1"/>
      <c r="G43" s="1"/>
      <c r="H43" s="1"/>
      <c r="I43" s="68">
        <v>1.4999999999999999E-2</v>
      </c>
      <c r="J43" s="69">
        <f t="shared" si="0"/>
        <v>20.265720833333333</v>
      </c>
      <c r="K43" s="17"/>
      <c r="L43" s="17"/>
      <c r="M43" s="17"/>
      <c r="N43" s="17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 x14ac:dyDescent="0.2">
      <c r="A44" s="43"/>
      <c r="B44" s="66" t="s">
        <v>77</v>
      </c>
      <c r="C44" s="1" t="s">
        <v>92</v>
      </c>
      <c r="D44" s="1"/>
      <c r="E44" s="1"/>
      <c r="F44" s="1"/>
      <c r="G44" s="1"/>
      <c r="H44" s="1"/>
      <c r="I44" s="68">
        <v>0.01</v>
      </c>
      <c r="J44" s="69">
        <f t="shared" si="0"/>
        <v>13.510480555555555</v>
      </c>
      <c r="K44" s="17"/>
      <c r="L44" s="17"/>
      <c r="M44" s="17"/>
      <c r="N44" s="17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 x14ac:dyDescent="0.2">
      <c r="A45" s="43"/>
      <c r="B45" s="66" t="s">
        <v>93</v>
      </c>
      <c r="C45" s="1" t="s">
        <v>94</v>
      </c>
      <c r="D45" s="1"/>
      <c r="E45" s="1"/>
      <c r="F45" s="1"/>
      <c r="G45" s="1"/>
      <c r="H45" s="1"/>
      <c r="I45" s="68">
        <v>6.0000000000000001E-3</v>
      </c>
      <c r="J45" s="69">
        <f t="shared" si="0"/>
        <v>8.1062883333333335</v>
      </c>
      <c r="K45" s="17"/>
      <c r="L45" s="17"/>
      <c r="M45" s="17"/>
      <c r="N45" s="1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 x14ac:dyDescent="0.2">
      <c r="A46" s="43"/>
      <c r="B46" s="66" t="s">
        <v>95</v>
      </c>
      <c r="C46" s="1" t="s">
        <v>96</v>
      </c>
      <c r="D46" s="1"/>
      <c r="E46" s="1"/>
      <c r="F46" s="1"/>
      <c r="G46" s="1"/>
      <c r="H46" s="1"/>
      <c r="I46" s="68">
        <v>2E-3</v>
      </c>
      <c r="J46" s="69">
        <f t="shared" si="0"/>
        <v>2.702096111111111</v>
      </c>
      <c r="K46" s="17"/>
      <c r="L46" s="17"/>
      <c r="M46" s="17"/>
      <c r="N46" s="17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 x14ac:dyDescent="0.2">
      <c r="A47" s="43"/>
      <c r="B47" s="66" t="s">
        <v>97</v>
      </c>
      <c r="C47" s="1" t="s">
        <v>98</v>
      </c>
      <c r="D47" s="1"/>
      <c r="E47" s="1"/>
      <c r="F47" s="1"/>
      <c r="G47" s="1"/>
      <c r="H47" s="1"/>
      <c r="I47" s="68">
        <v>0.08</v>
      </c>
      <c r="J47" s="69">
        <f t="shared" si="0"/>
        <v>108.08384444444444</v>
      </c>
      <c r="K47" s="17"/>
      <c r="L47" s="17"/>
      <c r="M47" s="17"/>
      <c r="N47" s="17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 x14ac:dyDescent="0.2">
      <c r="A48" s="43"/>
      <c r="B48" s="132" t="s">
        <v>99</v>
      </c>
      <c r="C48" s="132"/>
      <c r="D48" s="132"/>
      <c r="E48" s="132"/>
      <c r="F48" s="132"/>
      <c r="G48" s="132"/>
      <c r="H48" s="132"/>
      <c r="I48" s="70">
        <f>SUM(I40:I47)</f>
        <v>0.33800000000000002</v>
      </c>
      <c r="J48" s="71">
        <f>SUM(J40:J47)</f>
        <v>456.65424277777771</v>
      </c>
      <c r="K48" s="63"/>
      <c r="L48" s="17"/>
      <c r="M48" s="17"/>
      <c r="N48" s="17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 x14ac:dyDescent="0.2">
      <c r="A49" s="43"/>
      <c r="B49" s="16"/>
      <c r="C49" s="64"/>
      <c r="D49" s="64"/>
      <c r="E49" s="64"/>
      <c r="F49" s="64"/>
      <c r="G49" s="64"/>
      <c r="H49" s="64"/>
      <c r="I49" s="78"/>
      <c r="J49" s="79"/>
      <c r="K49" s="63"/>
      <c r="L49" s="17"/>
      <c r="M49" s="17"/>
      <c r="N49" s="1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2.75" customHeight="1" x14ac:dyDescent="0.2">
      <c r="A50" s="43"/>
      <c r="B50" s="130" t="s">
        <v>100</v>
      </c>
      <c r="C50" s="130"/>
      <c r="D50" s="130"/>
      <c r="E50" s="130"/>
      <c r="F50" s="130"/>
      <c r="G50" s="130"/>
      <c r="H50" s="130"/>
      <c r="I50" s="80"/>
      <c r="J50" s="58" t="s">
        <v>72</v>
      </c>
      <c r="K50" s="17"/>
      <c r="L50" s="17"/>
      <c r="M50" s="17"/>
      <c r="N50" s="17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.75" customHeight="1" x14ac:dyDescent="0.2">
      <c r="A51" s="81"/>
      <c r="B51" s="58" t="s">
        <v>45</v>
      </c>
      <c r="C51" s="131" t="s">
        <v>101</v>
      </c>
      <c r="D51" s="131"/>
      <c r="E51" s="131"/>
      <c r="F51" s="131"/>
      <c r="G51" s="131"/>
      <c r="H51" s="131"/>
      <c r="I51" s="82"/>
      <c r="J51" s="59">
        <f>((15*3.25*2)-(J23*0.06))</f>
        <v>29.633400000000009</v>
      </c>
      <c r="K51" s="83"/>
      <c r="L51" s="83"/>
      <c r="M51" s="83"/>
      <c r="N51" s="83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4.25" customHeight="1" x14ac:dyDescent="0.2">
      <c r="A52" s="43"/>
      <c r="B52" s="58" t="s">
        <v>47</v>
      </c>
      <c r="C52" s="131" t="s">
        <v>102</v>
      </c>
      <c r="D52" s="131"/>
      <c r="E52" s="131"/>
      <c r="F52" s="131"/>
      <c r="G52" s="131"/>
      <c r="H52" s="131"/>
      <c r="I52" s="59"/>
      <c r="J52" s="59">
        <f>I52*15.22*0.8</f>
        <v>0</v>
      </c>
      <c r="K52" s="84" t="s">
        <v>103</v>
      </c>
      <c r="L52" s="17"/>
      <c r="M52" s="17"/>
      <c r="N52" s="17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 x14ac:dyDescent="0.2">
      <c r="A53" s="43"/>
      <c r="B53" s="58" t="s">
        <v>50</v>
      </c>
      <c r="C53" s="131" t="s">
        <v>104</v>
      </c>
      <c r="D53" s="131"/>
      <c r="E53" s="131"/>
      <c r="F53" s="131"/>
      <c r="G53" s="131"/>
      <c r="H53" s="131"/>
      <c r="I53" s="59">
        <f>'Aux Cozinha 44h'!I53</f>
        <v>172.88</v>
      </c>
      <c r="J53" s="59">
        <f>I53-0.86</f>
        <v>172.01999999999998</v>
      </c>
      <c r="K53" s="85" t="s">
        <v>105</v>
      </c>
      <c r="L53" s="17"/>
      <c r="M53" s="17"/>
      <c r="N53" s="17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 x14ac:dyDescent="0.2">
      <c r="A54" s="43"/>
      <c r="B54" s="58" t="s">
        <v>52</v>
      </c>
      <c r="C54" s="131" t="s">
        <v>106</v>
      </c>
      <c r="D54" s="131"/>
      <c r="E54" s="131"/>
      <c r="F54" s="131"/>
      <c r="G54" s="131"/>
      <c r="H54" s="131"/>
      <c r="I54" s="59"/>
      <c r="J54" s="86">
        <v>0</v>
      </c>
      <c r="K54" s="42"/>
      <c r="L54" s="17"/>
      <c r="M54" s="17"/>
      <c r="N54" s="17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 x14ac:dyDescent="0.2">
      <c r="A55" s="43"/>
      <c r="B55" s="58" t="s">
        <v>77</v>
      </c>
      <c r="C55" s="131" t="s">
        <v>107</v>
      </c>
      <c r="D55" s="131"/>
      <c r="E55" s="131"/>
      <c r="F55" s="131"/>
      <c r="G55" s="131"/>
      <c r="H55" s="131"/>
      <c r="I55" s="86">
        <v>0</v>
      </c>
      <c r="J55" s="59">
        <f>I55*0.7</f>
        <v>0</v>
      </c>
      <c r="K55" s="85" t="s">
        <v>108</v>
      </c>
      <c r="L55" s="17"/>
      <c r="M55" s="17"/>
      <c r="N55" s="17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 x14ac:dyDescent="0.2">
      <c r="A56" s="43"/>
      <c r="B56" s="58" t="s">
        <v>93</v>
      </c>
      <c r="C56" s="131" t="s">
        <v>109</v>
      </c>
      <c r="D56" s="131"/>
      <c r="E56" s="131"/>
      <c r="F56" s="131"/>
      <c r="G56" s="131"/>
      <c r="H56" s="131"/>
      <c r="I56" s="59"/>
      <c r="J56" s="59">
        <f>I56</f>
        <v>0</v>
      </c>
      <c r="K56" s="87"/>
      <c r="L56" s="17"/>
      <c r="M56" s="17"/>
      <c r="N56" s="17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 x14ac:dyDescent="0.2">
      <c r="A57" s="43"/>
      <c r="B57" s="130" t="s">
        <v>110</v>
      </c>
      <c r="C57" s="130"/>
      <c r="D57" s="130"/>
      <c r="E57" s="130"/>
      <c r="F57" s="130"/>
      <c r="G57" s="130"/>
      <c r="H57" s="130"/>
      <c r="I57" s="130"/>
      <c r="J57" s="62">
        <f>SUM(J51:J56)</f>
        <v>201.65339999999998</v>
      </c>
      <c r="K57" s="63"/>
      <c r="L57" s="17"/>
      <c r="M57" s="17"/>
      <c r="N57" s="17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 x14ac:dyDescent="0.2">
      <c r="A58" s="43"/>
      <c r="B58" s="16"/>
      <c r="C58" s="64"/>
      <c r="D58" s="64"/>
      <c r="E58" s="64"/>
      <c r="F58" s="64"/>
      <c r="G58" s="64"/>
      <c r="H58" s="64"/>
      <c r="I58" s="78"/>
      <c r="J58" s="79"/>
      <c r="K58" s="17"/>
      <c r="L58" s="17"/>
      <c r="M58" s="17"/>
      <c r="N58" s="17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 x14ac:dyDescent="0.2">
      <c r="A59" s="43"/>
      <c r="B59" s="2" t="s">
        <v>111</v>
      </c>
      <c r="C59" s="2"/>
      <c r="D59" s="2"/>
      <c r="E59" s="2"/>
      <c r="F59" s="2"/>
      <c r="G59" s="2"/>
      <c r="H59" s="2"/>
      <c r="I59" s="2"/>
      <c r="J59" s="2"/>
      <c r="K59" s="17"/>
      <c r="L59" s="17"/>
      <c r="M59" s="17"/>
      <c r="N59" s="17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2.75" customHeight="1" x14ac:dyDescent="0.2">
      <c r="A60" s="43"/>
      <c r="B60" s="132" t="s">
        <v>112</v>
      </c>
      <c r="C60" s="132"/>
      <c r="D60" s="132"/>
      <c r="E60" s="132"/>
      <c r="F60" s="132"/>
      <c r="G60" s="132"/>
      <c r="H60" s="132"/>
      <c r="I60" s="132"/>
      <c r="J60" s="66" t="s">
        <v>72</v>
      </c>
      <c r="K60" s="17"/>
      <c r="L60" s="17"/>
      <c r="M60" s="17"/>
      <c r="N60" s="17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2.75" customHeight="1" x14ac:dyDescent="0.2">
      <c r="A61" s="43"/>
      <c r="B61" s="66" t="s">
        <v>113</v>
      </c>
      <c r="C61" s="1" t="s">
        <v>114</v>
      </c>
      <c r="D61" s="1"/>
      <c r="E61" s="1"/>
      <c r="F61" s="1"/>
      <c r="G61" s="1"/>
      <c r="H61" s="1"/>
      <c r="I61" s="1"/>
      <c r="J61" s="69">
        <f>J36</f>
        <v>219.93805555555554</v>
      </c>
      <c r="K61" s="17"/>
      <c r="L61" s="17"/>
      <c r="M61" s="17"/>
      <c r="N61" s="17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 x14ac:dyDescent="0.2">
      <c r="A62" s="43"/>
      <c r="B62" s="66" t="s">
        <v>115</v>
      </c>
      <c r="C62" s="1" t="s">
        <v>116</v>
      </c>
      <c r="D62" s="1"/>
      <c r="E62" s="1"/>
      <c r="F62" s="1"/>
      <c r="G62" s="1"/>
      <c r="H62" s="1"/>
      <c r="I62" s="1"/>
      <c r="J62" s="69">
        <f>J48</f>
        <v>456.65424277777771</v>
      </c>
      <c r="K62" s="17"/>
      <c r="L62" s="17"/>
      <c r="M62" s="17"/>
      <c r="N62" s="17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 x14ac:dyDescent="0.2">
      <c r="A63" s="43"/>
      <c r="B63" s="66" t="s">
        <v>117</v>
      </c>
      <c r="C63" s="1" t="s">
        <v>118</v>
      </c>
      <c r="D63" s="1"/>
      <c r="E63" s="1"/>
      <c r="F63" s="1"/>
      <c r="G63" s="1"/>
      <c r="H63" s="1"/>
      <c r="I63" s="1"/>
      <c r="J63" s="69">
        <f>J57</f>
        <v>201.65339999999998</v>
      </c>
      <c r="K63" s="17"/>
      <c r="L63" s="17"/>
      <c r="M63" s="17"/>
      <c r="N63" s="17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 x14ac:dyDescent="0.2">
      <c r="A64" s="81"/>
      <c r="B64" s="132" t="s">
        <v>119</v>
      </c>
      <c r="C64" s="132"/>
      <c r="D64" s="132"/>
      <c r="E64" s="132"/>
      <c r="F64" s="132"/>
      <c r="G64" s="132"/>
      <c r="H64" s="132"/>
      <c r="I64" s="132"/>
      <c r="J64" s="71">
        <f>SUM(J61:J63)</f>
        <v>878.24569833333317</v>
      </c>
      <c r="K64" s="63"/>
      <c r="L64" s="83"/>
      <c r="M64" s="83"/>
      <c r="N64" s="83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4.25" customHeight="1" x14ac:dyDescent="0.2">
      <c r="A65" s="43"/>
      <c r="B65" s="133"/>
      <c r="C65" s="133"/>
      <c r="D65" s="133"/>
      <c r="E65" s="133"/>
      <c r="F65" s="133"/>
      <c r="G65" s="133"/>
      <c r="H65" s="133"/>
      <c r="I65" s="133"/>
      <c r="J65" s="133"/>
      <c r="K65" s="17"/>
      <c r="L65" s="17"/>
      <c r="M65" s="17"/>
      <c r="N65" s="17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 x14ac:dyDescent="0.2">
      <c r="A66" s="43"/>
      <c r="B66" s="88"/>
      <c r="C66" s="88"/>
      <c r="D66" s="88"/>
      <c r="E66" s="88"/>
      <c r="F66" s="88"/>
      <c r="G66" s="88"/>
      <c r="H66" s="88"/>
      <c r="I66" s="88"/>
      <c r="J66" s="88"/>
      <c r="K66" s="17"/>
      <c r="L66" s="17"/>
      <c r="M66" s="17"/>
      <c r="N66" s="17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 x14ac:dyDescent="0.2">
      <c r="A67" s="43"/>
      <c r="B67" s="2" t="s">
        <v>120</v>
      </c>
      <c r="C67" s="2"/>
      <c r="D67" s="2"/>
      <c r="E67" s="2"/>
      <c r="F67" s="2"/>
      <c r="G67" s="2"/>
      <c r="H67" s="2"/>
      <c r="I67" s="2"/>
      <c r="J67" s="2"/>
      <c r="K67" s="17"/>
      <c r="L67" s="17"/>
      <c r="M67" s="17"/>
      <c r="N67" s="17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 x14ac:dyDescent="0.2">
      <c r="A68" s="43"/>
      <c r="B68" s="66">
        <v>3</v>
      </c>
      <c r="C68" s="132" t="s">
        <v>121</v>
      </c>
      <c r="D68" s="132"/>
      <c r="E68" s="132"/>
      <c r="F68" s="132"/>
      <c r="G68" s="132"/>
      <c r="H68" s="132"/>
      <c r="I68" s="66" t="s">
        <v>71</v>
      </c>
      <c r="J68" s="66" t="s">
        <v>72</v>
      </c>
      <c r="K68" s="17"/>
      <c r="L68" s="17"/>
      <c r="M68" s="17"/>
      <c r="N68" s="17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 x14ac:dyDescent="0.2">
      <c r="A69" s="43"/>
      <c r="B69" s="132" t="s">
        <v>82</v>
      </c>
      <c r="C69" s="132"/>
      <c r="D69" s="132"/>
      <c r="E69" s="132"/>
      <c r="F69" s="132"/>
      <c r="G69" s="132"/>
      <c r="H69" s="132"/>
      <c r="I69" s="132"/>
      <c r="J69" s="76">
        <f>J28</f>
        <v>1131.1099999999999</v>
      </c>
      <c r="K69" s="17"/>
      <c r="L69" s="17"/>
      <c r="M69" s="17"/>
      <c r="N69" s="17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 x14ac:dyDescent="0.2">
      <c r="A70" s="43"/>
      <c r="B70" s="66" t="s">
        <v>45</v>
      </c>
      <c r="C70" s="1" t="s">
        <v>122</v>
      </c>
      <c r="D70" s="1"/>
      <c r="E70" s="1"/>
      <c r="F70" s="1"/>
      <c r="G70" s="1"/>
      <c r="H70" s="1"/>
      <c r="I70" s="68">
        <f>((1/12)*0.05)</f>
        <v>4.1666666666666666E-3</v>
      </c>
      <c r="J70" s="69">
        <f>$J$69*I70</f>
        <v>4.7129583333333329</v>
      </c>
      <c r="K70" s="63"/>
      <c r="L70" s="17"/>
      <c r="M70" s="17"/>
      <c r="N70" s="17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 x14ac:dyDescent="0.2">
      <c r="A71" s="43"/>
      <c r="B71" s="66" t="s">
        <v>47</v>
      </c>
      <c r="C71" s="1" t="s">
        <v>123</v>
      </c>
      <c r="D71" s="1"/>
      <c r="E71" s="1"/>
      <c r="F71" s="1"/>
      <c r="G71" s="1"/>
      <c r="H71" s="1"/>
      <c r="I71" s="68">
        <f>I70*0.08</f>
        <v>3.3333333333333332E-4</v>
      </c>
      <c r="J71" s="69">
        <f>$J$69*I71</f>
        <v>0.37703666666666663</v>
      </c>
      <c r="K71" s="63"/>
      <c r="L71" s="17"/>
      <c r="M71" s="17"/>
      <c r="N71" s="17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 x14ac:dyDescent="0.2">
      <c r="A72" s="43"/>
      <c r="B72" s="66" t="s">
        <v>50</v>
      </c>
      <c r="C72" s="1" t="s">
        <v>124</v>
      </c>
      <c r="D72" s="1"/>
      <c r="E72" s="1"/>
      <c r="F72" s="1"/>
      <c r="G72" s="1"/>
      <c r="H72" s="1"/>
      <c r="I72" s="68">
        <f>(7/30)/12</f>
        <v>1.9444444444444445E-2</v>
      </c>
      <c r="J72" s="69">
        <f>$J$69*I72</f>
        <v>21.993805555555554</v>
      </c>
      <c r="K72" s="89" t="s">
        <v>125</v>
      </c>
      <c r="L72" s="17"/>
      <c r="M72" s="17"/>
      <c r="N72" s="17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 x14ac:dyDescent="0.2">
      <c r="A73" s="43"/>
      <c r="B73" s="66" t="s">
        <v>52</v>
      </c>
      <c r="C73" s="1" t="s">
        <v>126</v>
      </c>
      <c r="D73" s="1"/>
      <c r="E73" s="1"/>
      <c r="F73" s="1"/>
      <c r="G73" s="1"/>
      <c r="H73" s="1"/>
      <c r="I73" s="68">
        <f>I72*I48</f>
        <v>6.5722222222222224E-3</v>
      </c>
      <c r="J73" s="69">
        <f>$J$69*I73</f>
        <v>7.4339062777777771</v>
      </c>
      <c r="K73" s="90"/>
      <c r="L73" s="17"/>
      <c r="M73" s="17"/>
      <c r="N73" s="17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 x14ac:dyDescent="0.2">
      <c r="A74" s="17"/>
      <c r="B74" s="66" t="s">
        <v>77</v>
      </c>
      <c r="C74" s="1" t="s">
        <v>127</v>
      </c>
      <c r="D74" s="1"/>
      <c r="E74" s="1"/>
      <c r="F74" s="1"/>
      <c r="G74" s="1"/>
      <c r="H74" s="1"/>
      <c r="I74" s="68">
        <f>(0.4*0.08)</f>
        <v>3.2000000000000001E-2</v>
      </c>
      <c r="J74" s="69">
        <f>$J$69*I74</f>
        <v>36.195519999999995</v>
      </c>
      <c r="K74" s="63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 x14ac:dyDescent="0.2">
      <c r="A75" s="43"/>
      <c r="B75" s="132" t="s">
        <v>128</v>
      </c>
      <c r="C75" s="132"/>
      <c r="D75" s="132"/>
      <c r="E75" s="132"/>
      <c r="F75" s="132"/>
      <c r="G75" s="132"/>
      <c r="H75" s="132"/>
      <c r="I75" s="70">
        <f>SUM(I70:I74)</f>
        <v>6.2516666666666665E-2</v>
      </c>
      <c r="J75" s="71">
        <f>SUM(J70:J74)</f>
        <v>70.713226833333323</v>
      </c>
      <c r="K75" s="63"/>
      <c r="L75" s="17"/>
      <c r="M75" s="17"/>
      <c r="N75" s="17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 x14ac:dyDescent="0.2">
      <c r="A76" s="81"/>
      <c r="B76" s="134"/>
      <c r="C76" s="134"/>
      <c r="D76" s="134"/>
      <c r="E76" s="134"/>
      <c r="F76" s="134"/>
      <c r="G76" s="134"/>
      <c r="H76" s="134"/>
      <c r="I76" s="134"/>
      <c r="J76" s="134"/>
      <c r="K76" s="83"/>
      <c r="L76" s="83"/>
      <c r="M76" s="83"/>
      <c r="N76" s="83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4.25" customHeight="1" x14ac:dyDescent="0.2">
      <c r="A77" s="81"/>
      <c r="B77" s="64"/>
      <c r="C77" s="64"/>
      <c r="D77" s="64"/>
      <c r="E77" s="64"/>
      <c r="F77" s="64"/>
      <c r="G77" s="64"/>
      <c r="H77" s="64"/>
      <c r="I77" s="64"/>
      <c r="J77" s="64"/>
      <c r="K77" s="83"/>
      <c r="L77" s="83"/>
      <c r="M77" s="83"/>
      <c r="N77" s="83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4.25" customHeight="1" x14ac:dyDescent="0.2">
      <c r="A78" s="43"/>
      <c r="B78" s="2" t="s">
        <v>129</v>
      </c>
      <c r="C78" s="2"/>
      <c r="D78" s="2"/>
      <c r="E78" s="2"/>
      <c r="F78" s="2"/>
      <c r="G78" s="2"/>
      <c r="H78" s="2"/>
      <c r="I78" s="2"/>
      <c r="J78" s="2"/>
      <c r="K78" s="17"/>
      <c r="L78" s="17"/>
      <c r="M78" s="17"/>
      <c r="N78" s="17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 x14ac:dyDescent="0.2">
      <c r="A79" s="17"/>
      <c r="B79" s="132" t="s">
        <v>130</v>
      </c>
      <c r="C79" s="132"/>
      <c r="D79" s="132"/>
      <c r="E79" s="132"/>
      <c r="F79" s="132"/>
      <c r="G79" s="132"/>
      <c r="H79" s="132"/>
      <c r="I79" s="66" t="s">
        <v>71</v>
      </c>
      <c r="J79" s="66" t="s">
        <v>72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 x14ac:dyDescent="0.2">
      <c r="A80" s="43"/>
      <c r="B80" s="138" t="s">
        <v>82</v>
      </c>
      <c r="C80" s="138"/>
      <c r="D80" s="138"/>
      <c r="E80" s="138"/>
      <c r="F80" s="138"/>
      <c r="G80" s="138"/>
      <c r="H80" s="138"/>
      <c r="I80" s="138"/>
      <c r="J80" s="91">
        <f>J28</f>
        <v>1131.1099999999999</v>
      </c>
      <c r="K80" s="17"/>
      <c r="L80" s="17"/>
      <c r="M80" s="17"/>
      <c r="N80" s="17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 x14ac:dyDescent="0.2">
      <c r="A81" s="43"/>
      <c r="B81" s="66" t="s">
        <v>45</v>
      </c>
      <c r="C81" s="1" t="s">
        <v>131</v>
      </c>
      <c r="D81" s="1"/>
      <c r="E81" s="1"/>
      <c r="F81" s="1"/>
      <c r="G81" s="1"/>
      <c r="H81" s="1"/>
      <c r="I81" s="68">
        <f>I35/12</f>
        <v>9.2592592592592587E-3</v>
      </c>
      <c r="J81" s="69">
        <f t="shared" ref="J81:J86" si="1">$J$80*I81</f>
        <v>10.473240740740739</v>
      </c>
      <c r="K81" s="92"/>
      <c r="L81" s="17"/>
      <c r="M81" s="17"/>
      <c r="N81" s="17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 customHeight="1" x14ac:dyDescent="0.2">
      <c r="A82" s="43"/>
      <c r="B82" s="66" t="s">
        <v>47</v>
      </c>
      <c r="C82" s="1" t="s">
        <v>132</v>
      </c>
      <c r="D82" s="1"/>
      <c r="E82" s="1"/>
      <c r="F82" s="1"/>
      <c r="G82" s="1"/>
      <c r="H82" s="1"/>
      <c r="I82" s="68">
        <f>(5.96/30)*(1/12)</f>
        <v>1.6555555555555553E-2</v>
      </c>
      <c r="J82" s="69">
        <f t="shared" si="1"/>
        <v>18.72615444444444</v>
      </c>
      <c r="K82" s="92"/>
      <c r="L82" s="17"/>
      <c r="M82" s="17"/>
      <c r="N82" s="17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 x14ac:dyDescent="0.2">
      <c r="A83" s="43"/>
      <c r="B83" s="66" t="s">
        <v>50</v>
      </c>
      <c r="C83" s="1" t="s">
        <v>133</v>
      </c>
      <c r="D83" s="1"/>
      <c r="E83" s="1"/>
      <c r="F83" s="1"/>
      <c r="G83" s="1"/>
      <c r="H83" s="1"/>
      <c r="I83" s="68">
        <f>(5/30)/12*0.015</f>
        <v>2.0833333333333332E-4</v>
      </c>
      <c r="J83" s="69">
        <f t="shared" si="1"/>
        <v>0.23564791666666662</v>
      </c>
      <c r="K83" s="63"/>
      <c r="L83" s="17"/>
      <c r="M83" s="17"/>
      <c r="N83" s="17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 customHeight="1" x14ac:dyDescent="0.2">
      <c r="A84" s="43"/>
      <c r="B84" s="66" t="s">
        <v>52</v>
      </c>
      <c r="C84" s="128" t="s">
        <v>134</v>
      </c>
      <c r="D84" s="128"/>
      <c r="E84" s="128"/>
      <c r="F84" s="128"/>
      <c r="G84" s="128"/>
      <c r="H84" s="128"/>
      <c r="I84" s="68">
        <f>(15/30)/12*0.0078</f>
        <v>3.2499999999999999E-4</v>
      </c>
      <c r="J84" s="69">
        <f t="shared" si="1"/>
        <v>0.36761074999999993</v>
      </c>
      <c r="K84" s="63"/>
      <c r="L84" s="17"/>
      <c r="M84" s="17"/>
      <c r="N84" s="17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 x14ac:dyDescent="0.2">
      <c r="A85" s="43"/>
      <c r="B85" s="66" t="s">
        <v>77</v>
      </c>
      <c r="C85" s="1" t="s">
        <v>135</v>
      </c>
      <c r="D85" s="1"/>
      <c r="E85" s="1"/>
      <c r="F85" s="1"/>
      <c r="G85" s="1"/>
      <c r="H85" s="1"/>
      <c r="I85" s="68">
        <f>(0.0144*0.1*0.4509*6/12)</f>
        <v>3.2464800000000003E-4</v>
      </c>
      <c r="J85" s="69">
        <f t="shared" si="1"/>
        <v>0.36721259928</v>
      </c>
      <c r="K85" s="63"/>
      <c r="L85" s="17"/>
      <c r="M85" s="17"/>
      <c r="N85" s="17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 x14ac:dyDescent="0.2">
      <c r="A86" s="43"/>
      <c r="B86" s="66" t="s">
        <v>93</v>
      </c>
      <c r="C86" s="136" t="s">
        <v>136</v>
      </c>
      <c r="D86" s="136"/>
      <c r="E86" s="136"/>
      <c r="F86" s="136"/>
      <c r="G86" s="136"/>
      <c r="H86" s="136"/>
      <c r="I86" s="68">
        <f>SUM(I81:I85)*I48</f>
        <v>9.0154050980740738E-3</v>
      </c>
      <c r="J86" s="69">
        <f t="shared" si="1"/>
        <v>10.197414860482565</v>
      </c>
      <c r="K86" s="63"/>
      <c r="L86" s="17"/>
      <c r="M86" s="17"/>
      <c r="N86" s="17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 x14ac:dyDescent="0.2">
      <c r="A87" s="81"/>
      <c r="B87" s="132" t="s">
        <v>137</v>
      </c>
      <c r="C87" s="132"/>
      <c r="D87" s="132"/>
      <c r="E87" s="132"/>
      <c r="F87" s="132"/>
      <c r="G87" s="132"/>
      <c r="H87" s="132"/>
      <c r="I87" s="70">
        <f>SUM(I81:I86)</f>
        <v>3.5688201246222219E-2</v>
      </c>
      <c r="J87" s="71">
        <f>SUM(J81:J86)</f>
        <v>40.367281311614413</v>
      </c>
      <c r="K87" s="63"/>
      <c r="L87" s="83"/>
      <c r="M87" s="83"/>
      <c r="N87" s="83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6.5" customHeight="1" x14ac:dyDescent="0.2">
      <c r="A88" s="43"/>
      <c r="B88" s="137"/>
      <c r="C88" s="137"/>
      <c r="D88" s="137"/>
      <c r="E88" s="137"/>
      <c r="F88" s="137"/>
      <c r="G88" s="137"/>
      <c r="H88" s="137"/>
      <c r="I88" s="137"/>
      <c r="J88" s="137"/>
      <c r="K88" s="17"/>
      <c r="L88" s="17"/>
      <c r="M88" s="17"/>
      <c r="N88" s="17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2.75" customHeight="1" x14ac:dyDescent="0.2">
      <c r="A89" s="43"/>
      <c r="B89" s="132" t="s">
        <v>138</v>
      </c>
      <c r="C89" s="132"/>
      <c r="D89" s="132"/>
      <c r="E89" s="132"/>
      <c r="F89" s="132"/>
      <c r="G89" s="132"/>
      <c r="H89" s="132"/>
      <c r="I89" s="66" t="s">
        <v>71</v>
      </c>
      <c r="J89" s="66" t="s">
        <v>72</v>
      </c>
      <c r="K89" s="17"/>
      <c r="L89" s="17"/>
      <c r="M89" s="17"/>
      <c r="N89" s="17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2.75" customHeight="1" x14ac:dyDescent="0.2">
      <c r="A90" s="43"/>
      <c r="B90" s="138" t="s">
        <v>82</v>
      </c>
      <c r="C90" s="138"/>
      <c r="D90" s="138"/>
      <c r="E90" s="138"/>
      <c r="F90" s="138"/>
      <c r="G90" s="138"/>
      <c r="H90" s="138"/>
      <c r="I90" s="138"/>
      <c r="J90" s="93">
        <f>J28</f>
        <v>1131.1099999999999</v>
      </c>
      <c r="K90" s="17"/>
      <c r="L90" s="17"/>
      <c r="M90" s="17"/>
      <c r="N90" s="17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2.75" customHeight="1" x14ac:dyDescent="0.2">
      <c r="A91" s="43"/>
      <c r="B91" s="66" t="s">
        <v>45</v>
      </c>
      <c r="C91" s="1" t="s">
        <v>139</v>
      </c>
      <c r="D91" s="1"/>
      <c r="E91" s="1"/>
      <c r="F91" s="1"/>
      <c r="G91" s="1"/>
      <c r="H91" s="1"/>
      <c r="I91" s="68"/>
      <c r="J91" s="69">
        <f>(J90/220)*1.75*15.22</f>
        <v>136.9414311363636</v>
      </c>
      <c r="K91" s="17"/>
      <c r="L91" s="17"/>
      <c r="M91" s="17"/>
      <c r="N91" s="17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 x14ac:dyDescent="0.2">
      <c r="A92" s="43"/>
      <c r="B92" s="132" t="s">
        <v>140</v>
      </c>
      <c r="C92" s="132"/>
      <c r="D92" s="132"/>
      <c r="E92" s="132"/>
      <c r="F92" s="132"/>
      <c r="G92" s="132"/>
      <c r="H92" s="132"/>
      <c r="I92" s="70"/>
      <c r="J92" s="71">
        <f>J91</f>
        <v>136.9414311363636</v>
      </c>
      <c r="K92" s="63"/>
      <c r="L92" s="17"/>
      <c r="M92" s="17"/>
      <c r="N92" s="17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6.5" customHeight="1" x14ac:dyDescent="0.2">
      <c r="A93" s="43"/>
      <c r="B93" s="94"/>
      <c r="C93" s="94"/>
      <c r="D93" s="94"/>
      <c r="E93" s="94"/>
      <c r="F93" s="94"/>
      <c r="G93" s="94"/>
      <c r="H93" s="94"/>
      <c r="I93" s="94"/>
      <c r="J93" s="94"/>
      <c r="K93" s="17"/>
      <c r="L93" s="17"/>
      <c r="M93" s="17"/>
      <c r="N93" s="17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 x14ac:dyDescent="0.2">
      <c r="A94" s="43"/>
      <c r="B94" s="2" t="s">
        <v>141</v>
      </c>
      <c r="C94" s="2"/>
      <c r="D94" s="2"/>
      <c r="E94" s="2"/>
      <c r="F94" s="2"/>
      <c r="G94" s="2"/>
      <c r="H94" s="2"/>
      <c r="I94" s="2"/>
      <c r="J94" s="2"/>
      <c r="K94" s="17"/>
      <c r="L94" s="17"/>
      <c r="M94" s="17"/>
      <c r="N94" s="17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 customHeight="1" x14ac:dyDescent="0.2">
      <c r="A95" s="43"/>
      <c r="B95" s="132" t="s">
        <v>142</v>
      </c>
      <c r="C95" s="132"/>
      <c r="D95" s="132"/>
      <c r="E95" s="132"/>
      <c r="F95" s="132"/>
      <c r="G95" s="132"/>
      <c r="H95" s="132"/>
      <c r="I95" s="132"/>
      <c r="J95" s="66" t="s">
        <v>72</v>
      </c>
      <c r="K95" s="17"/>
      <c r="L95" s="17"/>
      <c r="M95" s="17"/>
      <c r="N95" s="17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2.75" customHeight="1" x14ac:dyDescent="0.2">
      <c r="A96" s="43"/>
      <c r="B96" s="66" t="s">
        <v>143</v>
      </c>
      <c r="C96" s="1" t="s">
        <v>132</v>
      </c>
      <c r="D96" s="1"/>
      <c r="E96" s="1"/>
      <c r="F96" s="1"/>
      <c r="G96" s="1"/>
      <c r="H96" s="1"/>
      <c r="I96" s="1"/>
      <c r="J96" s="69">
        <f>J87</f>
        <v>40.367281311614413</v>
      </c>
      <c r="K96" s="17"/>
      <c r="L96" s="17"/>
      <c r="M96" s="17"/>
      <c r="N96" s="17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 x14ac:dyDescent="0.2">
      <c r="A97" s="43"/>
      <c r="B97" s="66" t="s">
        <v>144</v>
      </c>
      <c r="C97" s="1" t="s">
        <v>145</v>
      </c>
      <c r="D97" s="1"/>
      <c r="E97" s="1"/>
      <c r="F97" s="1"/>
      <c r="G97" s="1"/>
      <c r="H97" s="1"/>
      <c r="I97" s="1"/>
      <c r="J97" s="69">
        <f>J92</f>
        <v>136.9414311363636</v>
      </c>
      <c r="K97" s="17"/>
      <c r="L97" s="17"/>
      <c r="M97" s="17"/>
      <c r="N97" s="17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 x14ac:dyDescent="0.2">
      <c r="A98" s="81"/>
      <c r="B98" s="132" t="s">
        <v>146</v>
      </c>
      <c r="C98" s="132"/>
      <c r="D98" s="132"/>
      <c r="E98" s="132"/>
      <c r="F98" s="132"/>
      <c r="G98" s="132"/>
      <c r="H98" s="132"/>
      <c r="I98" s="132"/>
      <c r="J98" s="71">
        <f>SUM(J96:J97)</f>
        <v>177.30871244797802</v>
      </c>
      <c r="K98" s="63"/>
      <c r="L98" s="83"/>
      <c r="M98" s="83"/>
      <c r="N98" s="83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6.5" customHeight="1" x14ac:dyDescent="0.2">
      <c r="A99" s="43"/>
      <c r="B99" s="94"/>
      <c r="C99" s="94"/>
      <c r="D99" s="94"/>
      <c r="E99" s="94"/>
      <c r="F99" s="94"/>
      <c r="G99" s="94"/>
      <c r="H99" s="94"/>
      <c r="I99" s="94"/>
      <c r="J99" s="94"/>
      <c r="K99" s="17"/>
      <c r="L99" s="17"/>
      <c r="M99" s="17"/>
      <c r="N99" s="17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6.5" customHeight="1" x14ac:dyDescent="0.2">
      <c r="A100" s="43"/>
      <c r="B100" s="94"/>
      <c r="C100" s="94"/>
      <c r="D100" s="94"/>
      <c r="E100" s="94"/>
      <c r="F100" s="94"/>
      <c r="G100" s="94"/>
      <c r="H100" s="94"/>
      <c r="I100" s="94"/>
      <c r="J100" s="94"/>
      <c r="K100" s="17"/>
      <c r="L100" s="17"/>
      <c r="M100" s="17"/>
      <c r="N100" s="17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 x14ac:dyDescent="0.2">
      <c r="A101" s="43"/>
      <c r="B101" s="2" t="s">
        <v>147</v>
      </c>
      <c r="C101" s="2"/>
      <c r="D101" s="2"/>
      <c r="E101" s="2"/>
      <c r="F101" s="2"/>
      <c r="G101" s="2"/>
      <c r="H101" s="2"/>
      <c r="I101" s="2"/>
      <c r="J101" s="2"/>
      <c r="K101" s="17"/>
      <c r="L101" s="17"/>
      <c r="M101" s="17"/>
      <c r="N101" s="17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 x14ac:dyDescent="0.2">
      <c r="A102" s="43"/>
      <c r="B102" s="66">
        <v>5</v>
      </c>
      <c r="C102" s="132" t="s">
        <v>148</v>
      </c>
      <c r="D102" s="132"/>
      <c r="E102" s="132"/>
      <c r="F102" s="132"/>
      <c r="G102" s="132"/>
      <c r="H102" s="132"/>
      <c r="I102" s="66"/>
      <c r="J102" s="66" t="s">
        <v>72</v>
      </c>
      <c r="K102" s="17"/>
      <c r="L102" s="17"/>
      <c r="M102" s="17"/>
      <c r="N102" s="17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 x14ac:dyDescent="0.2">
      <c r="A103" s="43"/>
      <c r="B103" s="66" t="s">
        <v>45</v>
      </c>
      <c r="C103" s="1" t="s">
        <v>149</v>
      </c>
      <c r="D103" s="1"/>
      <c r="E103" s="1"/>
      <c r="F103" s="1"/>
      <c r="G103" s="1"/>
      <c r="H103" s="1"/>
      <c r="I103" s="69"/>
      <c r="J103" s="69">
        <f>'Uniforme-EPI'!F26</f>
        <v>0</v>
      </c>
      <c r="K103" s="17"/>
      <c r="L103" s="17"/>
      <c r="M103" s="17"/>
      <c r="N103" s="17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 x14ac:dyDescent="0.2">
      <c r="A104" s="43"/>
      <c r="B104" s="66" t="s">
        <v>47</v>
      </c>
      <c r="C104" s="1" t="s">
        <v>150</v>
      </c>
      <c r="D104" s="1"/>
      <c r="E104" s="1"/>
      <c r="F104" s="1"/>
      <c r="G104" s="1"/>
      <c r="H104" s="1"/>
      <c r="I104" s="95"/>
      <c r="J104" s="69">
        <v>0</v>
      </c>
      <c r="K104" s="17"/>
      <c r="L104" s="17"/>
      <c r="M104" s="17"/>
      <c r="N104" s="17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 customHeight="1" x14ac:dyDescent="0.2">
      <c r="A105" s="43"/>
      <c r="B105" s="96" t="s">
        <v>50</v>
      </c>
      <c r="C105" s="1" t="s">
        <v>151</v>
      </c>
      <c r="D105" s="1"/>
      <c r="E105" s="1"/>
      <c r="F105" s="1"/>
      <c r="G105" s="1"/>
      <c r="H105" s="1"/>
      <c r="I105" s="97"/>
      <c r="J105" s="69">
        <f>'Uniforme-EPI'!F34</f>
        <v>0</v>
      </c>
      <c r="K105" s="17"/>
      <c r="L105" s="17"/>
      <c r="M105" s="17"/>
      <c r="N105" s="17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 x14ac:dyDescent="0.2">
      <c r="A106" s="43"/>
      <c r="B106" s="96" t="s">
        <v>52</v>
      </c>
      <c r="C106" s="1" t="s">
        <v>152</v>
      </c>
      <c r="D106" s="1"/>
      <c r="E106" s="1"/>
      <c r="F106" s="1"/>
      <c r="G106" s="1"/>
      <c r="H106" s="1"/>
      <c r="I106" s="97"/>
      <c r="J106" s="69">
        <v>0</v>
      </c>
      <c r="K106" s="17"/>
      <c r="L106" s="17"/>
      <c r="M106" s="17"/>
      <c r="N106" s="17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 x14ac:dyDescent="0.2">
      <c r="A107" s="43"/>
      <c r="B107" s="132" t="s">
        <v>153</v>
      </c>
      <c r="C107" s="132"/>
      <c r="D107" s="132"/>
      <c r="E107" s="132"/>
      <c r="F107" s="132"/>
      <c r="G107" s="132"/>
      <c r="H107" s="132"/>
      <c r="I107" s="98"/>
      <c r="J107" s="71">
        <f>SUM(J103:J106)</f>
        <v>0</v>
      </c>
      <c r="K107" s="17"/>
      <c r="L107" s="17"/>
      <c r="M107" s="17"/>
      <c r="N107" s="17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6.5" customHeight="1" x14ac:dyDescent="0.2">
      <c r="A108" s="43"/>
      <c r="B108" s="139"/>
      <c r="C108" s="139"/>
      <c r="D108" s="139"/>
      <c r="E108" s="139"/>
      <c r="F108" s="139"/>
      <c r="G108" s="139"/>
      <c r="H108" s="139"/>
      <c r="I108" s="139"/>
      <c r="J108" s="139"/>
      <c r="K108" s="17"/>
      <c r="L108" s="17"/>
      <c r="M108" s="17"/>
      <c r="N108" s="17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6.5" customHeight="1" x14ac:dyDescent="0.2">
      <c r="A109" s="43"/>
      <c r="B109" s="94"/>
      <c r="C109" s="94"/>
      <c r="D109" s="94"/>
      <c r="E109" s="94"/>
      <c r="F109" s="94"/>
      <c r="G109" s="94"/>
      <c r="H109" s="94"/>
      <c r="I109" s="94"/>
      <c r="J109" s="94"/>
      <c r="K109" s="17"/>
      <c r="L109" s="17"/>
      <c r="M109" s="17"/>
      <c r="N109" s="17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 x14ac:dyDescent="0.2">
      <c r="A110" s="43"/>
      <c r="B110" s="2" t="s">
        <v>154</v>
      </c>
      <c r="C110" s="2"/>
      <c r="D110" s="2"/>
      <c r="E110" s="2"/>
      <c r="F110" s="2"/>
      <c r="G110" s="2"/>
      <c r="H110" s="2"/>
      <c r="I110" s="2"/>
      <c r="J110" s="2"/>
      <c r="K110" s="63"/>
      <c r="L110" s="92"/>
      <c r="M110" s="92"/>
      <c r="N110" s="17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 x14ac:dyDescent="0.2">
      <c r="A111" s="43"/>
      <c r="B111" s="66">
        <v>6</v>
      </c>
      <c r="C111" s="132" t="s">
        <v>155</v>
      </c>
      <c r="D111" s="132"/>
      <c r="E111" s="132"/>
      <c r="F111" s="132"/>
      <c r="G111" s="132"/>
      <c r="H111" s="132"/>
      <c r="I111" s="66" t="s">
        <v>71</v>
      </c>
      <c r="J111" s="66" t="s">
        <v>72</v>
      </c>
      <c r="K111" s="63"/>
      <c r="L111" s="17"/>
      <c r="M111" s="17"/>
      <c r="N111" s="17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 customHeight="1" x14ac:dyDescent="0.2">
      <c r="A112" s="43"/>
      <c r="B112" s="66" t="s">
        <v>45</v>
      </c>
      <c r="C112" s="1" t="s">
        <v>156</v>
      </c>
      <c r="D112" s="1"/>
      <c r="E112" s="1"/>
      <c r="F112" s="1"/>
      <c r="G112" s="1"/>
      <c r="H112" s="1"/>
      <c r="I112" s="77">
        <v>0</v>
      </c>
      <c r="J112" s="69">
        <f>J129*I112</f>
        <v>0</v>
      </c>
      <c r="K112" s="99"/>
      <c r="L112" s="48"/>
      <c r="M112" s="48"/>
      <c r="N112" s="6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 x14ac:dyDescent="0.2">
      <c r="A113" s="43"/>
      <c r="B113" s="66" t="s">
        <v>47</v>
      </c>
      <c r="C113" s="1" t="s">
        <v>157</v>
      </c>
      <c r="D113" s="1"/>
      <c r="E113" s="1"/>
      <c r="F113" s="1"/>
      <c r="G113" s="1"/>
      <c r="H113" s="1"/>
      <c r="I113" s="77">
        <v>0</v>
      </c>
      <c r="J113" s="69">
        <f>(J129+J112)*I113</f>
        <v>0</v>
      </c>
      <c r="K113" s="99"/>
      <c r="L113" s="48"/>
      <c r="M113" s="48"/>
      <c r="N113" s="17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 x14ac:dyDescent="0.2">
      <c r="A114" s="43"/>
      <c r="B114" s="66" t="s">
        <v>50</v>
      </c>
      <c r="C114" s="132" t="s">
        <v>158</v>
      </c>
      <c r="D114" s="132"/>
      <c r="E114" s="132"/>
      <c r="F114" s="132"/>
      <c r="G114" s="132"/>
      <c r="H114" s="132"/>
      <c r="I114" s="68"/>
      <c r="J114" s="69"/>
      <c r="K114" s="48"/>
      <c r="L114" s="48"/>
      <c r="M114" s="48"/>
      <c r="N114" s="17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 x14ac:dyDescent="0.2">
      <c r="A115" s="43"/>
      <c r="B115" s="66" t="s">
        <v>159</v>
      </c>
      <c r="C115" s="1" t="s">
        <v>160</v>
      </c>
      <c r="D115" s="1"/>
      <c r="E115" s="1"/>
      <c r="F115" s="1"/>
      <c r="G115" s="1"/>
      <c r="H115" s="1"/>
      <c r="I115" s="77">
        <v>0</v>
      </c>
      <c r="J115" s="69">
        <f>(($J$129+$J$112+$J$113)/(1-($I$115+$I$116+$I$117))*I115)</f>
        <v>0</v>
      </c>
      <c r="K115" s="99"/>
      <c r="L115" s="63"/>
      <c r="M115" s="17"/>
      <c r="N115" s="17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 x14ac:dyDescent="0.2">
      <c r="A116" s="43"/>
      <c r="B116" s="66" t="s">
        <v>161</v>
      </c>
      <c r="C116" s="1" t="s">
        <v>162</v>
      </c>
      <c r="D116" s="1"/>
      <c r="E116" s="1"/>
      <c r="F116" s="1"/>
      <c r="G116" s="1"/>
      <c r="H116" s="1"/>
      <c r="I116" s="77">
        <v>0</v>
      </c>
      <c r="J116" s="69">
        <f>(($J$129+$J$112+$J$113)/(1-($I$115+$I$116+$I$117))*I116)</f>
        <v>0</v>
      </c>
      <c r="K116" s="63"/>
      <c r="L116" s="63"/>
      <c r="M116" s="17"/>
      <c r="N116" s="17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 x14ac:dyDescent="0.2">
      <c r="A117" s="43"/>
      <c r="B117" s="66" t="s">
        <v>163</v>
      </c>
      <c r="C117" s="1" t="s">
        <v>164</v>
      </c>
      <c r="D117" s="1"/>
      <c r="E117" s="1"/>
      <c r="F117" s="1"/>
      <c r="G117" s="1"/>
      <c r="H117" s="1"/>
      <c r="I117" s="68">
        <v>0.03</v>
      </c>
      <c r="J117" s="69">
        <f>(($J$129+$J$112+$J$113)/(1-($I$115+$I$116+$I$117))*I117)</f>
        <v>69.815803225195182</v>
      </c>
      <c r="K117" s="63"/>
      <c r="L117" s="63"/>
      <c r="M117" s="17"/>
      <c r="N117" s="17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 x14ac:dyDescent="0.2">
      <c r="A118" s="43"/>
      <c r="B118" s="66" t="s">
        <v>52</v>
      </c>
      <c r="C118" s="1" t="s">
        <v>152</v>
      </c>
      <c r="D118" s="1"/>
      <c r="E118" s="1"/>
      <c r="F118" s="1"/>
      <c r="G118" s="1"/>
      <c r="H118" s="1"/>
      <c r="I118" s="68"/>
      <c r="J118" s="69"/>
      <c r="K118" s="63"/>
      <c r="L118" s="63"/>
      <c r="M118" s="17"/>
      <c r="N118" s="17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 x14ac:dyDescent="0.2">
      <c r="A119" s="43"/>
      <c r="B119" s="132" t="s">
        <v>165</v>
      </c>
      <c r="C119" s="132"/>
      <c r="D119" s="132"/>
      <c r="E119" s="132"/>
      <c r="F119" s="132"/>
      <c r="G119" s="132"/>
      <c r="H119" s="132"/>
      <c r="I119" s="100">
        <f>SUM(I112:I118)</f>
        <v>0.03</v>
      </c>
      <c r="J119" s="71">
        <f>(SUM(J112:J118))</f>
        <v>69.815803225195182</v>
      </c>
      <c r="K119" s="63"/>
      <c r="L119" s="17"/>
      <c r="M119" s="17"/>
      <c r="N119" s="17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 x14ac:dyDescent="0.2">
      <c r="A120" s="17"/>
      <c r="B120" s="64"/>
      <c r="C120" s="64"/>
      <c r="D120" s="64"/>
      <c r="E120" s="64"/>
      <c r="F120" s="64"/>
      <c r="G120" s="64"/>
      <c r="H120" s="64"/>
      <c r="I120" s="101"/>
      <c r="J120" s="67"/>
      <c r="K120" s="63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 x14ac:dyDescent="0.2">
      <c r="A121" s="17"/>
      <c r="B121" s="64"/>
      <c r="C121" s="64"/>
      <c r="D121" s="64"/>
      <c r="E121" s="64"/>
      <c r="F121" s="64"/>
      <c r="G121" s="64"/>
      <c r="H121" s="64"/>
      <c r="I121" s="101"/>
      <c r="J121" s="67"/>
      <c r="K121" s="63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 x14ac:dyDescent="0.2">
      <c r="A122" s="43"/>
      <c r="B122" s="2" t="s">
        <v>166</v>
      </c>
      <c r="C122" s="2"/>
      <c r="D122" s="2"/>
      <c r="E122" s="2"/>
      <c r="F122" s="2"/>
      <c r="G122" s="2"/>
      <c r="H122" s="2"/>
      <c r="I122" s="2"/>
      <c r="J122" s="2"/>
      <c r="K122" s="17"/>
      <c r="L122" s="17"/>
      <c r="M122" s="17"/>
      <c r="N122" s="17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 x14ac:dyDescent="0.2">
      <c r="A123" s="43"/>
      <c r="B123" s="132" t="s">
        <v>167</v>
      </c>
      <c r="C123" s="132"/>
      <c r="D123" s="132"/>
      <c r="E123" s="132"/>
      <c r="F123" s="132"/>
      <c r="G123" s="132"/>
      <c r="H123" s="132"/>
      <c r="I123" s="132"/>
      <c r="J123" s="66" t="s">
        <v>72</v>
      </c>
      <c r="K123" s="17"/>
      <c r="L123" s="17"/>
      <c r="M123" s="17"/>
      <c r="N123" s="17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 x14ac:dyDescent="0.2">
      <c r="A124" s="43"/>
      <c r="B124" s="66" t="s">
        <v>45</v>
      </c>
      <c r="C124" s="1" t="str">
        <f>B21</f>
        <v>MÓDULO 1 - COMPOSIÇÃO DA REMUNERAÇÃO</v>
      </c>
      <c r="D124" s="1"/>
      <c r="E124" s="1"/>
      <c r="F124" s="1"/>
      <c r="G124" s="1"/>
      <c r="H124" s="1"/>
      <c r="I124" s="1"/>
      <c r="J124" s="69">
        <f>J28</f>
        <v>1131.1099999999999</v>
      </c>
      <c r="K124" s="63"/>
      <c r="L124" s="63"/>
      <c r="M124" s="17"/>
      <c r="N124" s="17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 customHeight="1" x14ac:dyDescent="0.2">
      <c r="A125" s="43"/>
      <c r="B125" s="66" t="s">
        <v>47</v>
      </c>
      <c r="C125" s="1" t="str">
        <f>B31</f>
        <v>MÓDULO 2 – ENCARGOS E BENEFÍCIOS ANUAIS, MENSAIS E DIÁRIOS</v>
      </c>
      <c r="D125" s="1"/>
      <c r="E125" s="1"/>
      <c r="F125" s="1"/>
      <c r="G125" s="1"/>
      <c r="H125" s="1"/>
      <c r="I125" s="1"/>
      <c r="J125" s="69">
        <f>J64</f>
        <v>878.24569833333317</v>
      </c>
      <c r="K125" s="17"/>
      <c r="L125" s="63"/>
      <c r="M125" s="17"/>
      <c r="N125" s="17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 x14ac:dyDescent="0.2">
      <c r="A126" s="43"/>
      <c r="B126" s="66" t="s">
        <v>50</v>
      </c>
      <c r="C126" s="1" t="str">
        <f>B67</f>
        <v>MÓDULO 3 – PROVISÃO PARA RESCISÃO</v>
      </c>
      <c r="D126" s="1"/>
      <c r="E126" s="1"/>
      <c r="F126" s="1"/>
      <c r="G126" s="1"/>
      <c r="H126" s="1"/>
      <c r="I126" s="1"/>
      <c r="J126" s="69">
        <f>J75</f>
        <v>70.713226833333323</v>
      </c>
      <c r="K126" s="17"/>
      <c r="L126" s="63"/>
      <c r="M126" s="17"/>
      <c r="N126" s="17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 x14ac:dyDescent="0.2">
      <c r="A127" s="43"/>
      <c r="B127" s="66" t="s">
        <v>52</v>
      </c>
      <c r="C127" s="1" t="str">
        <f>B78</f>
        <v>MÓDULO 4 – CUSTO DE REPOSIÇÃO DO PROFISSIONAL AUSENTE</v>
      </c>
      <c r="D127" s="1"/>
      <c r="E127" s="1"/>
      <c r="F127" s="1"/>
      <c r="G127" s="1"/>
      <c r="H127" s="1"/>
      <c r="I127" s="1"/>
      <c r="J127" s="69">
        <f>J98</f>
        <v>177.30871244797802</v>
      </c>
      <c r="K127" s="17"/>
      <c r="L127" s="63"/>
      <c r="M127" s="17"/>
      <c r="N127" s="17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 x14ac:dyDescent="0.2">
      <c r="A128" s="43"/>
      <c r="B128" s="66" t="s">
        <v>77</v>
      </c>
      <c r="C128" s="1" t="str">
        <f>B101</f>
        <v>MÓDULO 5 – INSUMOS DIVERSOS</v>
      </c>
      <c r="D128" s="1"/>
      <c r="E128" s="1"/>
      <c r="F128" s="1"/>
      <c r="G128" s="1"/>
      <c r="H128" s="1"/>
      <c r="I128" s="1"/>
      <c r="J128" s="69">
        <f>J107</f>
        <v>0</v>
      </c>
      <c r="K128" s="17"/>
      <c r="L128" s="63"/>
      <c r="M128" s="17"/>
      <c r="N128" s="17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 x14ac:dyDescent="0.2">
      <c r="A129" s="43"/>
      <c r="B129" s="66"/>
      <c r="C129" s="132" t="s">
        <v>168</v>
      </c>
      <c r="D129" s="132"/>
      <c r="E129" s="132"/>
      <c r="F129" s="132"/>
      <c r="G129" s="132"/>
      <c r="H129" s="132"/>
      <c r="I129" s="132"/>
      <c r="J129" s="71">
        <f>(SUM(J124:J128))</f>
        <v>2257.3776376146443</v>
      </c>
      <c r="K129" s="17"/>
      <c r="L129" s="63"/>
      <c r="M129" s="17"/>
      <c r="N129" s="17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 customHeight="1" x14ac:dyDescent="0.2">
      <c r="A130" s="43"/>
      <c r="B130" s="66" t="s">
        <v>93</v>
      </c>
      <c r="C130" s="1" t="str">
        <f>B110</f>
        <v>MÓDULO 6 – CUSTOS INDIRETOS, TRIBUTOS E LUCRO</v>
      </c>
      <c r="D130" s="1"/>
      <c r="E130" s="1"/>
      <c r="F130" s="1"/>
      <c r="G130" s="1"/>
      <c r="H130" s="1"/>
      <c r="I130" s="1"/>
      <c r="J130" s="69">
        <f>J119</f>
        <v>69.815803225195182</v>
      </c>
      <c r="K130" s="17"/>
      <c r="L130" s="17"/>
      <c r="M130" s="17"/>
      <c r="N130" s="17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 x14ac:dyDescent="0.2">
      <c r="A131" s="43"/>
      <c r="B131" s="132" t="s">
        <v>169</v>
      </c>
      <c r="C131" s="132"/>
      <c r="D131" s="132"/>
      <c r="E131" s="132"/>
      <c r="F131" s="132"/>
      <c r="G131" s="132"/>
      <c r="H131" s="132"/>
      <c r="I131" s="132"/>
      <c r="J131" s="71">
        <f>(SUM(J129:J130))</f>
        <v>2327.1934408398397</v>
      </c>
      <c r="K131" s="17"/>
      <c r="L131" s="17"/>
      <c r="M131" s="17"/>
      <c r="N131" s="17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 x14ac:dyDescent="0.2">
      <c r="A132" s="43"/>
      <c r="B132" s="66"/>
      <c r="C132" s="138" t="s">
        <v>170</v>
      </c>
      <c r="D132" s="138"/>
      <c r="E132" s="138"/>
      <c r="F132" s="138"/>
      <c r="G132" s="138"/>
      <c r="H132" s="138"/>
      <c r="I132" s="66">
        <f>F10</f>
        <v>4</v>
      </c>
      <c r="J132" s="71">
        <f>J131*I132</f>
        <v>9308.7737633593588</v>
      </c>
      <c r="K132" s="17"/>
      <c r="L132" s="17"/>
      <c r="M132" s="17"/>
      <c r="N132" s="17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 x14ac:dyDescent="0.2">
      <c r="A133" s="43"/>
      <c r="B133" s="48"/>
      <c r="C133" s="48"/>
      <c r="D133" s="48"/>
      <c r="E133" s="48"/>
      <c r="F133" s="48"/>
      <c r="G133" s="48"/>
      <c r="H133" s="48"/>
      <c r="I133" s="48"/>
      <c r="J133" s="102" t="s">
        <v>171</v>
      </c>
      <c r="K133" s="63"/>
      <c r="L133" s="63"/>
      <c r="M133" s="63"/>
      <c r="N133" s="17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 customHeight="1" x14ac:dyDescent="0.2">
      <c r="A134" s="43"/>
      <c r="B134" s="48"/>
      <c r="C134" s="48"/>
      <c r="D134" s="48"/>
      <c r="E134" s="48"/>
      <c r="F134" s="48"/>
      <c r="G134" s="48"/>
      <c r="H134" s="48"/>
      <c r="I134" s="64"/>
      <c r="J134" s="65">
        <f>J131/J28</f>
        <v>2.0574421946935666</v>
      </c>
      <c r="K134" s="63"/>
      <c r="L134" s="17"/>
      <c r="M134" s="17"/>
      <c r="N134" s="17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51" customHeight="1" x14ac:dyDescent="0.2">
      <c r="A135" s="43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7"/>
      <c r="M135" s="63"/>
      <c r="N135" s="17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 customHeight="1" x14ac:dyDescent="0.2">
      <c r="A136" s="43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7"/>
      <c r="M136" s="17"/>
      <c r="N136" s="17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 x14ac:dyDescent="0.2">
      <c r="A137" s="43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7"/>
      <c r="M137" s="17"/>
      <c r="N137" s="17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 x14ac:dyDescent="0.2">
      <c r="A138" s="43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7"/>
      <c r="M138" s="17"/>
      <c r="N138" s="17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 x14ac:dyDescent="0.2">
      <c r="A139" s="43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7"/>
      <c r="M139" s="17"/>
      <c r="N139" s="17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 x14ac:dyDescent="0.2">
      <c r="A140" s="43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7"/>
      <c r="M140" s="17"/>
      <c r="N140" s="17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 x14ac:dyDescent="0.2">
      <c r="A141" s="43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7"/>
      <c r="M141" s="17"/>
      <c r="N141" s="17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 x14ac:dyDescent="0.2">
      <c r="A142" s="43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7"/>
      <c r="M142" s="17"/>
      <c r="N142" s="17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 x14ac:dyDescent="0.2">
      <c r="A143" s="43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7"/>
      <c r="M143" s="17"/>
      <c r="N143" s="17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 x14ac:dyDescent="0.2">
      <c r="A144" s="43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7"/>
      <c r="M144" s="17"/>
      <c r="N144" s="17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 x14ac:dyDescent="0.2">
      <c r="A145" s="43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7"/>
      <c r="M145" s="17"/>
      <c r="N145" s="17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 x14ac:dyDescent="0.2">
      <c r="A146" s="43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7"/>
      <c r="M146" s="17"/>
      <c r="N146" s="17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 x14ac:dyDescent="0.2">
      <c r="A147" s="43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7"/>
      <c r="M147" s="17"/>
      <c r="N147" s="17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 x14ac:dyDescent="0.2">
      <c r="A148" s="43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7"/>
      <c r="M148" s="17"/>
      <c r="N148" s="17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 x14ac:dyDescent="0.2">
      <c r="A149" s="43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 x14ac:dyDescent="0.2">
      <c r="A150" s="43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 x14ac:dyDescent="0.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 x14ac:dyDescent="0.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 x14ac:dyDescent="0.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 x14ac:dyDescent="0.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 x14ac:dyDescent="0.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 x14ac:dyDescent="0.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 x14ac:dyDescent="0.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 x14ac:dyDescent="0.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 x14ac:dyDescent="0.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 x14ac:dyDescent="0.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 x14ac:dyDescent="0.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 x14ac:dyDescent="0.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 x14ac:dyDescent="0.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 x14ac:dyDescent="0.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 x14ac:dyDescent="0.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 x14ac:dyDescent="0.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 x14ac:dyDescent="0.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 x14ac:dyDescent="0.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 x14ac:dyDescent="0.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 x14ac:dyDescent="0.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 x14ac:dyDescent="0.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4.25" customHeight="1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4.25" customHeight="1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4.25" customHeight="1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4.25" customHeight="1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4.25" customHeight="1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4.25" customHeight="1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4.25" customHeight="1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4.25" customHeight="1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4.25" customHeight="1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4.25" customHeight="1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4.25" customHeight="1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4.25" customHeight="1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4.25" customHeight="1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4.25" customHeight="1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4.25" customHeight="1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4.25" customHeight="1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4.25" customHeight="1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4.25" customHeight="1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4.25" customHeight="1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4.25" customHeight="1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4.25" customHeight="1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4.25" customHeight="1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4.25" customHeight="1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4.25" customHeight="1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4.25" customHeight="1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4.25" customHeight="1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4.25" customHeight="1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4.25" customHeight="1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4.25" customHeight="1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4.25" customHeight="1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4.25" customHeight="1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4.25" customHeight="1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4.25" customHeight="1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4.25" customHeight="1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4.25" customHeight="1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4.25" customHeight="1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4.25" customHeight="1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4.25" customHeight="1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4.25" customHeight="1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4.25" customHeight="1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4.25" customHeight="1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4.25" customHeight="1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4.25" customHeight="1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4.25" customHeight="1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4.25" customHeight="1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4.25" customHeight="1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4.25" customHeight="1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4.25" customHeight="1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4.25" customHeight="1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4.25" customHeight="1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4.25" customHeight="1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4.25" customHeight="1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4.25" customHeight="1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4.25" customHeight="1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4.25" customHeight="1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4.25" customHeight="1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4.25" customHeight="1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4.25" customHeight="1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4.25" customHeight="1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4.25" customHeight="1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4.25" customHeight="1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4.25" customHeight="1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4.25" customHeight="1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4.25" customHeight="1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4.25" customHeight="1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4.25" customHeight="1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4.25" customHeight="1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4.25" customHeight="1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4.25" customHeight="1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4.25" customHeight="1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4.25" customHeight="1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2.75" customHeight="1" x14ac:dyDescent="0.2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2.75" customHeight="1" x14ac:dyDescent="0.2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2.75" customHeight="1" x14ac:dyDescent="0.2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2.75" customHeight="1" x14ac:dyDescent="0.2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2.75" customHeight="1" x14ac:dyDescent="0.2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2.75" customHeight="1" x14ac:dyDescent="0.2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2.75" customHeight="1" x14ac:dyDescent="0.2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2.75" customHeight="1" x14ac:dyDescent="0.2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2.75" customHeight="1" x14ac:dyDescent="0.2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</sheetData>
  <sheetProtection password="C59B" sheet="1" objects="1" scenarios="1"/>
  <mergeCells count="122"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</mergeCells>
  <pageMargins left="0.7" right="0.7" top="0.75" bottom="0.75" header="0" footer="0"/>
  <pageSetup paperSize="9" scale="45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tabSelected="1" topLeftCell="A115" zoomScaleNormal="100" workbookViewId="0">
      <selection activeCell="A3" sqref="A3:H4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 customWidth="1"/>
    <col min="10" max="10" width="20.57031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</cols>
  <sheetData>
    <row r="1" spans="1:26" ht="16.5" customHeight="1" x14ac:dyDescent="0.2">
      <c r="A1" s="43"/>
      <c r="B1" s="44"/>
      <c r="C1" s="44"/>
      <c r="D1" s="44"/>
      <c r="E1" s="3"/>
      <c r="F1" s="3"/>
      <c r="G1" s="44"/>
      <c r="H1" s="3"/>
      <c r="I1" s="3"/>
      <c r="J1" s="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6.5" customHeight="1" x14ac:dyDescent="0.2">
      <c r="A2" s="43"/>
      <c r="B2" s="2" t="s">
        <v>44</v>
      </c>
      <c r="C2" s="2"/>
      <c r="D2" s="2"/>
      <c r="E2" s="2"/>
      <c r="F2" s="2"/>
      <c r="G2" s="2"/>
      <c r="H2" s="2"/>
      <c r="I2" s="2"/>
      <c r="J2" s="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6.5" customHeight="1" x14ac:dyDescent="0.2">
      <c r="A3" s="43"/>
      <c r="B3" s="45" t="s">
        <v>45</v>
      </c>
      <c r="C3" s="1" t="s">
        <v>46</v>
      </c>
      <c r="D3" s="1"/>
      <c r="E3" s="1"/>
      <c r="F3" s="1"/>
      <c r="G3" s="1"/>
      <c r="H3" s="1"/>
      <c r="I3" s="1"/>
      <c r="J3" s="4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6.5" customHeight="1" x14ac:dyDescent="0.2">
      <c r="A4" s="43"/>
      <c r="B4" s="45" t="s">
        <v>47</v>
      </c>
      <c r="C4" s="1" t="s">
        <v>48</v>
      </c>
      <c r="D4" s="1"/>
      <c r="E4" s="1"/>
      <c r="F4" s="1"/>
      <c r="G4" s="1"/>
      <c r="H4" s="1"/>
      <c r="I4" s="1"/>
      <c r="J4" s="45" t="s">
        <v>49</v>
      </c>
      <c r="K4" s="16"/>
      <c r="L4" s="16"/>
      <c r="M4" s="16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6.5" customHeight="1" x14ac:dyDescent="0.2">
      <c r="A5" s="43"/>
      <c r="B5" s="45" t="s">
        <v>50</v>
      </c>
      <c r="C5" s="1" t="s">
        <v>51</v>
      </c>
      <c r="D5" s="1"/>
      <c r="E5" s="1"/>
      <c r="F5" s="1"/>
      <c r="G5" s="1"/>
      <c r="H5" s="1"/>
      <c r="I5" s="1"/>
      <c r="J5" s="47">
        <f>'Aux Cozinha 44h'!J5</f>
        <v>2021</v>
      </c>
      <c r="K5" s="16"/>
      <c r="L5" s="16"/>
      <c r="M5" s="1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6.5" customHeight="1" x14ac:dyDescent="0.2">
      <c r="A6" s="43"/>
      <c r="B6" s="45" t="s">
        <v>52</v>
      </c>
      <c r="C6" s="1" t="s">
        <v>53</v>
      </c>
      <c r="D6" s="1"/>
      <c r="E6" s="1"/>
      <c r="F6" s="1"/>
      <c r="G6" s="1"/>
      <c r="H6" s="1"/>
      <c r="I6" s="1"/>
      <c r="J6" s="45">
        <v>12</v>
      </c>
      <c r="K6" s="16"/>
      <c r="L6" s="16"/>
      <c r="M6" s="1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6.5" customHeight="1" x14ac:dyDescent="0.2">
      <c r="A7" s="43"/>
      <c r="B7" s="48"/>
      <c r="C7" s="48"/>
      <c r="D7" s="48"/>
      <c r="E7" s="48"/>
      <c r="F7" s="48"/>
      <c r="G7" s="48"/>
      <c r="H7" s="48"/>
      <c r="I7" s="48"/>
      <c r="J7" s="49">
        <v>15.22</v>
      </c>
      <c r="K7" s="16"/>
      <c r="L7" s="16"/>
      <c r="M7" s="1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2.75" customHeight="1" x14ac:dyDescent="0.2">
      <c r="A8" s="43"/>
      <c r="B8" s="2" t="s">
        <v>54</v>
      </c>
      <c r="C8" s="2"/>
      <c r="D8" s="2"/>
      <c r="E8" s="2"/>
      <c r="F8" s="2"/>
      <c r="G8" s="2"/>
      <c r="H8" s="2"/>
      <c r="I8" s="2"/>
      <c r="J8" s="2"/>
      <c r="K8" s="16"/>
      <c r="L8" s="16"/>
      <c r="M8" s="1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2.75" customHeight="1" x14ac:dyDescent="0.2">
      <c r="A9" s="43"/>
      <c r="B9" s="1" t="s">
        <v>55</v>
      </c>
      <c r="C9" s="1"/>
      <c r="D9" s="1" t="s">
        <v>56</v>
      </c>
      <c r="E9" s="1"/>
      <c r="F9" s="1" t="s">
        <v>57</v>
      </c>
      <c r="G9" s="1"/>
      <c r="H9" s="1"/>
      <c r="I9" s="1"/>
      <c r="J9" s="1"/>
      <c r="K9" s="16"/>
      <c r="L9" s="16"/>
      <c r="M9" s="16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2.75" customHeight="1" x14ac:dyDescent="0.2">
      <c r="A10" s="43"/>
      <c r="B10" s="126" t="s">
        <v>174</v>
      </c>
      <c r="C10" s="126"/>
      <c r="D10" s="1" t="s">
        <v>3</v>
      </c>
      <c r="E10" s="1"/>
      <c r="F10" s="126">
        <v>4</v>
      </c>
      <c r="G10" s="126"/>
      <c r="H10" s="126"/>
      <c r="I10" s="126"/>
      <c r="J10" s="126"/>
      <c r="K10" s="16"/>
      <c r="L10" s="16"/>
      <c r="M10" s="16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2.75" customHeight="1" x14ac:dyDescent="0.2">
      <c r="A11" s="43"/>
      <c r="B11" s="48"/>
      <c r="C11" s="48"/>
      <c r="D11" s="48"/>
      <c r="E11" s="48"/>
      <c r="F11" s="48"/>
      <c r="G11" s="48"/>
      <c r="H11" s="48"/>
      <c r="I11" s="48"/>
      <c r="J11" s="48"/>
      <c r="K11" s="16"/>
      <c r="L11" s="16"/>
      <c r="M11" s="16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6.5" customHeight="1" x14ac:dyDescent="0.2">
      <c r="A12" s="43"/>
      <c r="B12" s="2" t="s">
        <v>59</v>
      </c>
      <c r="C12" s="2"/>
      <c r="D12" s="2"/>
      <c r="E12" s="2"/>
      <c r="F12" s="2"/>
      <c r="G12" s="2"/>
      <c r="H12" s="2"/>
      <c r="I12" s="2"/>
      <c r="J12" s="2"/>
      <c r="K12" s="16"/>
      <c r="L12" s="16"/>
      <c r="M12" s="16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2.75" customHeight="1" x14ac:dyDescent="0.2">
      <c r="A13" s="43"/>
      <c r="B13" s="45">
        <v>1</v>
      </c>
      <c r="C13" s="1" t="s">
        <v>60</v>
      </c>
      <c r="D13" s="1"/>
      <c r="E13" s="1"/>
      <c r="F13" s="1"/>
      <c r="G13" s="1"/>
      <c r="H13" s="1"/>
      <c r="I13" s="1"/>
      <c r="J13" s="45" t="str">
        <f>B10</f>
        <v>Cozinheiro (a) 12 x 36</v>
      </c>
      <c r="K13" s="17"/>
      <c r="L13" s="17"/>
      <c r="M13" s="17"/>
      <c r="N13" s="17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2.75" customHeight="1" x14ac:dyDescent="0.2">
      <c r="A14" s="43"/>
      <c r="B14" s="45">
        <v>2</v>
      </c>
      <c r="C14" s="1" t="s">
        <v>61</v>
      </c>
      <c r="D14" s="1"/>
      <c r="E14" s="1"/>
      <c r="F14" s="1"/>
      <c r="G14" s="1"/>
      <c r="H14" s="1"/>
      <c r="I14" s="1"/>
      <c r="J14" s="50" t="s">
        <v>175</v>
      </c>
      <c r="K14" s="17"/>
      <c r="L14" s="17"/>
      <c r="M14" s="17"/>
      <c r="N14" s="17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2.75" customHeight="1" x14ac:dyDescent="0.2">
      <c r="A15" s="43"/>
      <c r="B15" s="45">
        <v>3</v>
      </c>
      <c r="C15" s="1" t="s">
        <v>63</v>
      </c>
      <c r="D15" s="1"/>
      <c r="E15" s="1"/>
      <c r="F15" s="1"/>
      <c r="G15" s="1"/>
      <c r="H15" s="1"/>
      <c r="I15" s="1"/>
      <c r="J15" s="103">
        <v>1800</v>
      </c>
      <c r="K15" s="104" t="s">
        <v>176</v>
      </c>
      <c r="L15" s="17"/>
      <c r="M15" s="17"/>
      <c r="N15" s="17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4.75" customHeight="1" x14ac:dyDescent="0.2">
      <c r="A16" s="52"/>
      <c r="B16" s="53">
        <v>4</v>
      </c>
      <c r="C16" s="127" t="s">
        <v>64</v>
      </c>
      <c r="D16" s="127"/>
      <c r="E16" s="127"/>
      <c r="F16" s="127"/>
      <c r="G16" s="127"/>
      <c r="H16" s="127"/>
      <c r="I16" s="127"/>
      <c r="J16" s="54" t="s">
        <v>173</v>
      </c>
      <c r="K16" s="55"/>
      <c r="L16" s="55"/>
      <c r="M16" s="55"/>
      <c r="N16" s="55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26.25" customHeight="1" x14ac:dyDescent="0.2">
      <c r="A17" s="52"/>
      <c r="B17" s="53">
        <v>5</v>
      </c>
      <c r="C17" s="127" t="s">
        <v>66</v>
      </c>
      <c r="D17" s="127"/>
      <c r="E17" s="127"/>
      <c r="F17" s="127"/>
      <c r="G17" s="127"/>
      <c r="H17" s="127"/>
      <c r="I17" s="127"/>
      <c r="J17" s="56" t="str">
        <f>'Aux Cozinha 44h'!J17</f>
        <v>SIND EMPRES REF COLETIVAS EST MG</v>
      </c>
      <c r="K17" s="55"/>
      <c r="L17" s="55"/>
      <c r="M17" s="55"/>
      <c r="N17" s="55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">
      <c r="A18" s="43"/>
      <c r="B18" s="45">
        <v>6</v>
      </c>
      <c r="C18" s="1" t="s">
        <v>68</v>
      </c>
      <c r="D18" s="1"/>
      <c r="E18" s="1"/>
      <c r="F18" s="1"/>
      <c r="G18" s="1"/>
      <c r="H18" s="1"/>
      <c r="I18" s="1"/>
      <c r="J18" s="57">
        <f>'Aux Cozinha 44h'!J18</f>
        <v>44197</v>
      </c>
      <c r="K18" s="17"/>
      <c r="L18" s="17"/>
      <c r="M18" s="17"/>
      <c r="N18" s="17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6.5" customHeight="1" x14ac:dyDescent="0.2">
      <c r="A19" s="43"/>
      <c r="B19" s="128"/>
      <c r="C19" s="128"/>
      <c r="D19" s="128"/>
      <c r="E19" s="128"/>
      <c r="F19" s="128"/>
      <c r="G19" s="128"/>
      <c r="H19" s="128"/>
      <c r="I19" s="128"/>
      <c r="J19" s="128"/>
      <c r="K19" s="17"/>
      <c r="L19" s="17"/>
      <c r="M19" s="17"/>
      <c r="N19" s="17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6.5" customHeight="1" x14ac:dyDescent="0.2">
      <c r="A20" s="43"/>
      <c r="B20" s="48"/>
      <c r="C20" s="48"/>
      <c r="D20" s="48"/>
      <c r="E20" s="48"/>
      <c r="F20" s="48"/>
      <c r="G20" s="48"/>
      <c r="H20" s="48"/>
      <c r="I20" s="48"/>
      <c r="J20" s="48"/>
      <c r="K20" s="17"/>
      <c r="L20" s="17"/>
      <c r="M20" s="17"/>
      <c r="N20" s="17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6.5" customHeight="1" x14ac:dyDescent="0.2">
      <c r="A21" s="43"/>
      <c r="B21" s="129" t="s">
        <v>69</v>
      </c>
      <c r="C21" s="129"/>
      <c r="D21" s="129"/>
      <c r="E21" s="129"/>
      <c r="F21" s="129"/>
      <c r="G21" s="129"/>
      <c r="H21" s="129"/>
      <c r="I21" s="129"/>
      <c r="J21" s="129"/>
      <c r="K21" s="17"/>
      <c r="L21" s="17"/>
      <c r="M21" s="17"/>
      <c r="N21" s="17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2.75" customHeight="1" x14ac:dyDescent="0.2">
      <c r="A22" s="43"/>
      <c r="B22" s="58">
        <v>1</v>
      </c>
      <c r="C22" s="130" t="s">
        <v>70</v>
      </c>
      <c r="D22" s="130"/>
      <c r="E22" s="130"/>
      <c r="F22" s="130"/>
      <c r="G22" s="130"/>
      <c r="H22" s="130"/>
      <c r="I22" s="58" t="s">
        <v>71</v>
      </c>
      <c r="J22" s="58" t="s">
        <v>72</v>
      </c>
      <c r="K22" s="17"/>
      <c r="L22" s="17"/>
      <c r="M22" s="17"/>
      <c r="N22" s="1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2.75" customHeight="1" x14ac:dyDescent="0.2">
      <c r="A23" s="43"/>
      <c r="B23" s="58" t="s">
        <v>45</v>
      </c>
      <c r="C23" s="131" t="s">
        <v>73</v>
      </c>
      <c r="D23" s="131"/>
      <c r="E23" s="131"/>
      <c r="F23" s="131"/>
      <c r="G23" s="131"/>
      <c r="H23" s="131"/>
      <c r="I23" s="47"/>
      <c r="J23" s="59">
        <f>J15</f>
        <v>1800</v>
      </c>
      <c r="K23" s="17"/>
      <c r="L23" s="17"/>
      <c r="M23" s="17"/>
      <c r="N23" s="17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2.75" customHeight="1" x14ac:dyDescent="0.2">
      <c r="A24" s="43"/>
      <c r="B24" s="58" t="s">
        <v>47</v>
      </c>
      <c r="C24" s="131" t="s">
        <v>74</v>
      </c>
      <c r="D24" s="131"/>
      <c r="E24" s="131"/>
      <c r="F24" s="131"/>
      <c r="G24" s="131"/>
      <c r="H24" s="131"/>
      <c r="I24" s="60"/>
      <c r="J24" s="59">
        <f>J23*I24</f>
        <v>0</v>
      </c>
      <c r="K24" s="17"/>
      <c r="L24" s="17"/>
      <c r="M24" s="17"/>
      <c r="N24" s="17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2.75" customHeight="1" x14ac:dyDescent="0.2">
      <c r="A25" s="43"/>
      <c r="B25" s="58" t="s">
        <v>50</v>
      </c>
      <c r="C25" s="131" t="s">
        <v>75</v>
      </c>
      <c r="D25" s="131"/>
      <c r="E25" s="131"/>
      <c r="F25" s="131"/>
      <c r="G25" s="131"/>
      <c r="H25" s="131"/>
      <c r="I25" s="60"/>
      <c r="J25" s="59">
        <v>0</v>
      </c>
      <c r="K25" s="61"/>
      <c r="L25" s="17"/>
      <c r="M25" s="17"/>
      <c r="N25" s="17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2.75" customHeight="1" x14ac:dyDescent="0.2">
      <c r="A26" s="43"/>
      <c r="B26" s="58" t="s">
        <v>52</v>
      </c>
      <c r="C26" s="131" t="s">
        <v>76</v>
      </c>
      <c r="D26" s="131"/>
      <c r="E26" s="131"/>
      <c r="F26" s="131"/>
      <c r="G26" s="131"/>
      <c r="H26" s="131"/>
      <c r="I26" s="60"/>
      <c r="J26" s="59">
        <v>0</v>
      </c>
      <c r="K26" s="17"/>
      <c r="L26" s="17"/>
      <c r="M26" s="17"/>
      <c r="N26" s="1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.75" customHeight="1" x14ac:dyDescent="0.2">
      <c r="A27" s="43"/>
      <c r="B27" s="58" t="s">
        <v>77</v>
      </c>
      <c r="C27" s="131" t="s">
        <v>78</v>
      </c>
      <c r="D27" s="131"/>
      <c r="E27" s="131"/>
      <c r="F27" s="131"/>
      <c r="G27" s="131"/>
      <c r="H27" s="131"/>
      <c r="I27" s="60"/>
      <c r="J27" s="59">
        <v>0</v>
      </c>
      <c r="K27" s="17"/>
      <c r="L27" s="17"/>
      <c r="M27" s="17"/>
      <c r="N27" s="1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2.75" customHeight="1" x14ac:dyDescent="0.2">
      <c r="A28" s="43"/>
      <c r="B28" s="130" t="s">
        <v>79</v>
      </c>
      <c r="C28" s="130"/>
      <c r="D28" s="130"/>
      <c r="E28" s="130"/>
      <c r="F28" s="130"/>
      <c r="G28" s="130"/>
      <c r="H28" s="130"/>
      <c r="I28" s="130"/>
      <c r="J28" s="62">
        <f>SUM(J23:J27)</f>
        <v>1800</v>
      </c>
      <c r="K28" s="63"/>
      <c r="L28" s="17"/>
      <c r="M28" s="17"/>
      <c r="N28" s="17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 x14ac:dyDescent="0.2">
      <c r="A29" s="43"/>
      <c r="B29" s="64"/>
      <c r="C29" s="64"/>
      <c r="D29" s="64"/>
      <c r="E29" s="64"/>
      <c r="F29" s="64"/>
      <c r="G29" s="64"/>
      <c r="H29" s="64"/>
      <c r="I29" s="64"/>
      <c r="J29" s="65"/>
      <c r="K29" s="17"/>
      <c r="L29" s="17"/>
      <c r="M29" s="17"/>
      <c r="N29" s="17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 x14ac:dyDescent="0.2">
      <c r="A30" s="43"/>
      <c r="B30" s="64"/>
      <c r="C30" s="64"/>
      <c r="D30" s="64"/>
      <c r="E30" s="64"/>
      <c r="F30" s="64"/>
      <c r="G30" s="64"/>
      <c r="H30" s="64"/>
      <c r="I30" s="64"/>
      <c r="J30" s="65"/>
      <c r="K30" s="17"/>
      <c r="L30" s="17"/>
      <c r="M30" s="17"/>
      <c r="N30" s="17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2.75" customHeight="1" x14ac:dyDescent="0.2">
      <c r="A31" s="43"/>
      <c r="B31" s="2" t="s">
        <v>80</v>
      </c>
      <c r="C31" s="2"/>
      <c r="D31" s="2"/>
      <c r="E31" s="2"/>
      <c r="F31" s="2"/>
      <c r="G31" s="2"/>
      <c r="H31" s="2"/>
      <c r="I31" s="2"/>
      <c r="J31" s="2"/>
      <c r="K31" s="17"/>
      <c r="L31" s="17"/>
      <c r="M31" s="17"/>
      <c r="N31" s="17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2.75" customHeight="1" x14ac:dyDescent="0.2">
      <c r="A32" s="43"/>
      <c r="B32" s="132" t="s">
        <v>81</v>
      </c>
      <c r="C32" s="132"/>
      <c r="D32" s="132"/>
      <c r="E32" s="132"/>
      <c r="F32" s="132"/>
      <c r="G32" s="132"/>
      <c r="H32" s="132"/>
      <c r="I32" s="66" t="s">
        <v>71</v>
      </c>
      <c r="J32" s="66" t="s">
        <v>72</v>
      </c>
      <c r="K32" s="17"/>
      <c r="L32" s="17"/>
      <c r="M32" s="17"/>
      <c r="N32" s="1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2.75" customHeight="1" x14ac:dyDescent="0.2">
      <c r="A33" s="43"/>
      <c r="B33" s="132" t="s">
        <v>82</v>
      </c>
      <c r="C33" s="132"/>
      <c r="D33" s="132"/>
      <c r="E33" s="132"/>
      <c r="F33" s="132"/>
      <c r="G33" s="132"/>
      <c r="H33" s="132"/>
      <c r="I33" s="132"/>
      <c r="J33" s="67">
        <f>J28</f>
        <v>1800</v>
      </c>
      <c r="K33" s="17"/>
      <c r="L33" s="17"/>
      <c r="M33" s="17"/>
      <c r="N33" s="17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2.75" customHeight="1" x14ac:dyDescent="0.2">
      <c r="A34" s="43"/>
      <c r="B34" s="66" t="s">
        <v>45</v>
      </c>
      <c r="C34" s="1" t="s">
        <v>83</v>
      </c>
      <c r="D34" s="1"/>
      <c r="E34" s="1"/>
      <c r="F34" s="1"/>
      <c r="G34" s="1"/>
      <c r="H34" s="1"/>
      <c r="I34" s="68">
        <f>(1/12)</f>
        <v>8.3333333333333329E-2</v>
      </c>
      <c r="J34" s="69">
        <f>$J$33*I34</f>
        <v>150</v>
      </c>
      <c r="K34" s="17"/>
      <c r="L34" s="17"/>
      <c r="M34" s="17"/>
      <c r="N34" s="17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2.75" customHeight="1" x14ac:dyDescent="0.2">
      <c r="A35" s="43"/>
      <c r="B35" s="66" t="s">
        <v>47</v>
      </c>
      <c r="C35" s="1" t="s">
        <v>84</v>
      </c>
      <c r="D35" s="1"/>
      <c r="E35" s="1"/>
      <c r="F35" s="1"/>
      <c r="G35" s="1"/>
      <c r="H35" s="1"/>
      <c r="I35" s="68">
        <f>(1/12)+((1/12)/3)</f>
        <v>0.1111111111111111</v>
      </c>
      <c r="J35" s="69">
        <f>$J$33*I35</f>
        <v>200</v>
      </c>
      <c r="K35" s="17"/>
      <c r="L35" s="17"/>
      <c r="M35" s="17"/>
      <c r="N35" s="17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 x14ac:dyDescent="0.2">
      <c r="A36" s="43"/>
      <c r="B36" s="132" t="s">
        <v>85</v>
      </c>
      <c r="C36" s="132"/>
      <c r="D36" s="132"/>
      <c r="E36" s="132"/>
      <c r="F36" s="132"/>
      <c r="G36" s="132"/>
      <c r="H36" s="132"/>
      <c r="I36" s="70">
        <f>I34+I35</f>
        <v>0.19444444444444442</v>
      </c>
      <c r="J36" s="71">
        <f>SUM(J34:J35)</f>
        <v>350</v>
      </c>
      <c r="K36" s="63"/>
      <c r="L36" s="17"/>
      <c r="M36" s="17"/>
      <c r="N36" s="17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 x14ac:dyDescent="0.2">
      <c r="A37" s="43"/>
      <c r="B37" s="72"/>
      <c r="C37" s="73"/>
      <c r="D37" s="73"/>
      <c r="E37" s="73"/>
      <c r="F37" s="73"/>
      <c r="G37" s="73"/>
      <c r="H37" s="73"/>
      <c r="I37" s="74"/>
      <c r="J37" s="75"/>
      <c r="K37" s="17"/>
      <c r="L37" s="17"/>
      <c r="M37" s="17"/>
      <c r="N37" s="1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 x14ac:dyDescent="0.2">
      <c r="A38" s="43"/>
      <c r="B38" s="132" t="s">
        <v>86</v>
      </c>
      <c r="C38" s="132"/>
      <c r="D38" s="132"/>
      <c r="E38" s="132"/>
      <c r="F38" s="132"/>
      <c r="G38" s="132"/>
      <c r="H38" s="132"/>
      <c r="I38" s="66" t="s">
        <v>71</v>
      </c>
      <c r="J38" s="66" t="s">
        <v>72</v>
      </c>
      <c r="K38" s="17"/>
      <c r="L38" s="17"/>
      <c r="M38" s="17"/>
      <c r="N38" s="17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 x14ac:dyDescent="0.2">
      <c r="A39" s="43"/>
      <c r="B39" s="132" t="s">
        <v>87</v>
      </c>
      <c r="C39" s="132"/>
      <c r="D39" s="132"/>
      <c r="E39" s="132"/>
      <c r="F39" s="132"/>
      <c r="G39" s="132"/>
      <c r="H39" s="132"/>
      <c r="I39" s="132"/>
      <c r="J39" s="76">
        <f>J28+J36</f>
        <v>2150</v>
      </c>
      <c r="K39" s="17"/>
      <c r="L39" s="17"/>
      <c r="M39" s="17"/>
      <c r="N39" s="17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 x14ac:dyDescent="0.2">
      <c r="A40" s="43"/>
      <c r="B40" s="66" t="s">
        <v>45</v>
      </c>
      <c r="C40" s="1" t="s">
        <v>88</v>
      </c>
      <c r="D40" s="1"/>
      <c r="E40" s="1"/>
      <c r="F40" s="1"/>
      <c r="G40" s="1"/>
      <c r="H40" s="1"/>
      <c r="I40" s="68">
        <v>0.2</v>
      </c>
      <c r="J40" s="69">
        <f t="shared" ref="J40:J47" si="0">$J$39*I40</f>
        <v>430</v>
      </c>
      <c r="K40" s="17"/>
      <c r="L40" s="17"/>
      <c r="M40" s="17"/>
      <c r="N40" s="17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.75" customHeight="1" x14ac:dyDescent="0.2">
      <c r="A41" s="43"/>
      <c r="B41" s="66" t="s">
        <v>47</v>
      </c>
      <c r="C41" s="1" t="s">
        <v>89</v>
      </c>
      <c r="D41" s="1"/>
      <c r="E41" s="1"/>
      <c r="F41" s="1"/>
      <c r="G41" s="1"/>
      <c r="H41" s="1"/>
      <c r="I41" s="68">
        <v>2.5000000000000001E-2</v>
      </c>
      <c r="J41" s="69">
        <f t="shared" si="0"/>
        <v>53.75</v>
      </c>
      <c r="K41" s="17"/>
      <c r="L41" s="17"/>
      <c r="M41" s="17"/>
      <c r="N41" s="17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 x14ac:dyDescent="0.2">
      <c r="A42" s="43"/>
      <c r="B42" s="66" t="s">
        <v>50</v>
      </c>
      <c r="C42" s="1" t="s">
        <v>90</v>
      </c>
      <c r="D42" s="1"/>
      <c r="E42" s="1"/>
      <c r="F42" s="1"/>
      <c r="G42" s="1"/>
      <c r="H42" s="1"/>
      <c r="I42" s="77">
        <v>0</v>
      </c>
      <c r="J42" s="69">
        <f t="shared" si="0"/>
        <v>0</v>
      </c>
      <c r="K42" s="17"/>
      <c r="L42" s="17"/>
      <c r="M42" s="17"/>
      <c r="N42" s="17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 customHeight="1" x14ac:dyDescent="0.2">
      <c r="A43" s="43"/>
      <c r="B43" s="66" t="s">
        <v>52</v>
      </c>
      <c r="C43" s="1" t="s">
        <v>91</v>
      </c>
      <c r="D43" s="1"/>
      <c r="E43" s="1"/>
      <c r="F43" s="1"/>
      <c r="G43" s="1"/>
      <c r="H43" s="1"/>
      <c r="I43" s="68">
        <v>1.4999999999999999E-2</v>
      </c>
      <c r="J43" s="69">
        <f t="shared" si="0"/>
        <v>32.25</v>
      </c>
      <c r="K43" s="17"/>
      <c r="L43" s="17"/>
      <c r="M43" s="17"/>
      <c r="N43" s="17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 x14ac:dyDescent="0.2">
      <c r="A44" s="43"/>
      <c r="B44" s="66" t="s">
        <v>77</v>
      </c>
      <c r="C44" s="1" t="s">
        <v>92</v>
      </c>
      <c r="D44" s="1"/>
      <c r="E44" s="1"/>
      <c r="F44" s="1"/>
      <c r="G44" s="1"/>
      <c r="H44" s="1"/>
      <c r="I44" s="68">
        <v>0.01</v>
      </c>
      <c r="J44" s="69">
        <f t="shared" si="0"/>
        <v>21.5</v>
      </c>
      <c r="K44" s="17"/>
      <c r="L44" s="17"/>
      <c r="M44" s="17"/>
      <c r="N44" s="17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 x14ac:dyDescent="0.2">
      <c r="A45" s="43"/>
      <c r="B45" s="66" t="s">
        <v>93</v>
      </c>
      <c r="C45" s="1" t="s">
        <v>94</v>
      </c>
      <c r="D45" s="1"/>
      <c r="E45" s="1"/>
      <c r="F45" s="1"/>
      <c r="G45" s="1"/>
      <c r="H45" s="1"/>
      <c r="I45" s="68">
        <v>6.0000000000000001E-3</v>
      </c>
      <c r="J45" s="69">
        <f t="shared" si="0"/>
        <v>12.9</v>
      </c>
      <c r="K45" s="17"/>
      <c r="L45" s="17"/>
      <c r="M45" s="17"/>
      <c r="N45" s="1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 x14ac:dyDescent="0.2">
      <c r="A46" s="43"/>
      <c r="B46" s="66" t="s">
        <v>95</v>
      </c>
      <c r="C46" s="1" t="s">
        <v>96</v>
      </c>
      <c r="D46" s="1"/>
      <c r="E46" s="1"/>
      <c r="F46" s="1"/>
      <c r="G46" s="1"/>
      <c r="H46" s="1"/>
      <c r="I46" s="68">
        <v>2E-3</v>
      </c>
      <c r="J46" s="69">
        <f t="shared" si="0"/>
        <v>4.3</v>
      </c>
      <c r="K46" s="17"/>
      <c r="L46" s="17"/>
      <c r="M46" s="17"/>
      <c r="N46" s="17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 x14ac:dyDescent="0.2">
      <c r="A47" s="43"/>
      <c r="B47" s="66" t="s">
        <v>97</v>
      </c>
      <c r="C47" s="1" t="s">
        <v>98</v>
      </c>
      <c r="D47" s="1"/>
      <c r="E47" s="1"/>
      <c r="F47" s="1"/>
      <c r="G47" s="1"/>
      <c r="H47" s="1"/>
      <c r="I47" s="68">
        <v>0.08</v>
      </c>
      <c r="J47" s="69">
        <f t="shared" si="0"/>
        <v>172</v>
      </c>
      <c r="K47" s="17"/>
      <c r="L47" s="17"/>
      <c r="M47" s="17"/>
      <c r="N47" s="17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 x14ac:dyDescent="0.2">
      <c r="A48" s="43"/>
      <c r="B48" s="132" t="s">
        <v>99</v>
      </c>
      <c r="C48" s="132"/>
      <c r="D48" s="132"/>
      <c r="E48" s="132"/>
      <c r="F48" s="132"/>
      <c r="G48" s="132"/>
      <c r="H48" s="132"/>
      <c r="I48" s="70">
        <f>SUM(I40:I47)</f>
        <v>0.33800000000000002</v>
      </c>
      <c r="J48" s="71">
        <f>SUM(J40:J47)</f>
        <v>726.69999999999993</v>
      </c>
      <c r="K48" s="63"/>
      <c r="L48" s="17"/>
      <c r="M48" s="17"/>
      <c r="N48" s="17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 x14ac:dyDescent="0.2">
      <c r="A49" s="43"/>
      <c r="B49" s="16"/>
      <c r="C49" s="64"/>
      <c r="D49" s="64"/>
      <c r="E49" s="64"/>
      <c r="F49" s="64"/>
      <c r="G49" s="64"/>
      <c r="H49" s="64"/>
      <c r="I49" s="78"/>
      <c r="J49" s="79"/>
      <c r="K49" s="63"/>
      <c r="L49" s="17"/>
      <c r="M49" s="17"/>
      <c r="N49" s="1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2.75" customHeight="1" x14ac:dyDescent="0.2">
      <c r="A50" s="43"/>
      <c r="B50" s="130" t="s">
        <v>100</v>
      </c>
      <c r="C50" s="130"/>
      <c r="D50" s="130"/>
      <c r="E50" s="130"/>
      <c r="F50" s="130"/>
      <c r="G50" s="130"/>
      <c r="H50" s="130"/>
      <c r="I50" s="80"/>
      <c r="J50" s="58" t="s">
        <v>72</v>
      </c>
      <c r="K50" s="105"/>
      <c r="L50" s="17"/>
      <c r="M50" s="17"/>
      <c r="N50" s="17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.75" customHeight="1" x14ac:dyDescent="0.2">
      <c r="A51" s="81"/>
      <c r="B51" s="58" t="s">
        <v>45</v>
      </c>
      <c r="C51" s="131" t="s">
        <v>101</v>
      </c>
      <c r="D51" s="131"/>
      <c r="E51" s="131"/>
      <c r="F51" s="131"/>
      <c r="G51" s="131"/>
      <c r="H51" s="131"/>
      <c r="I51" s="82"/>
      <c r="J51" s="59">
        <v>0</v>
      </c>
      <c r="K51" s="106"/>
      <c r="L51" s="83"/>
      <c r="M51" s="83"/>
      <c r="N51" s="83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4.25" customHeight="1" x14ac:dyDescent="0.2">
      <c r="A52" s="43"/>
      <c r="B52" s="58" t="s">
        <v>47</v>
      </c>
      <c r="C52" s="131" t="s">
        <v>102</v>
      </c>
      <c r="D52" s="131"/>
      <c r="E52" s="131"/>
      <c r="F52" s="131"/>
      <c r="G52" s="131"/>
      <c r="H52" s="131"/>
      <c r="I52" s="59"/>
      <c r="J52" s="59">
        <f>I52*15.22*0.8</f>
        <v>0</v>
      </c>
      <c r="K52" s="84" t="s">
        <v>103</v>
      </c>
      <c r="L52" s="17"/>
      <c r="M52" s="17"/>
      <c r="N52" s="17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 x14ac:dyDescent="0.2">
      <c r="A53" s="43"/>
      <c r="B53" s="58" t="s">
        <v>50</v>
      </c>
      <c r="C53" s="131" t="s">
        <v>104</v>
      </c>
      <c r="D53" s="131"/>
      <c r="E53" s="131"/>
      <c r="F53" s="131"/>
      <c r="G53" s="131"/>
      <c r="H53" s="131"/>
      <c r="I53" s="59">
        <f>'Aux Cozinha 44h'!I53</f>
        <v>172.88</v>
      </c>
      <c r="J53" s="59">
        <f>I53-0.86</f>
        <v>172.01999999999998</v>
      </c>
      <c r="K53" s="85" t="s">
        <v>105</v>
      </c>
      <c r="L53" s="17"/>
      <c r="M53" s="17"/>
      <c r="N53" s="17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 x14ac:dyDescent="0.2">
      <c r="A54" s="43"/>
      <c r="B54" s="58" t="s">
        <v>52</v>
      </c>
      <c r="C54" s="131" t="s">
        <v>106</v>
      </c>
      <c r="D54" s="131"/>
      <c r="E54" s="131"/>
      <c r="F54" s="131"/>
      <c r="G54" s="131"/>
      <c r="H54" s="131"/>
      <c r="I54" s="59"/>
      <c r="J54" s="86">
        <v>0</v>
      </c>
      <c r="K54" s="107"/>
      <c r="L54" s="17"/>
      <c r="M54" s="17"/>
      <c r="N54" s="17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 x14ac:dyDescent="0.2">
      <c r="A55" s="43"/>
      <c r="B55" s="58" t="s">
        <v>77</v>
      </c>
      <c r="C55" s="131" t="s">
        <v>107</v>
      </c>
      <c r="D55" s="131"/>
      <c r="E55" s="131"/>
      <c r="F55" s="131"/>
      <c r="G55" s="131"/>
      <c r="H55" s="131"/>
      <c r="I55" s="86">
        <v>0</v>
      </c>
      <c r="J55" s="59">
        <f>I55*0.7</f>
        <v>0</v>
      </c>
      <c r="K55" s="85" t="s">
        <v>108</v>
      </c>
      <c r="L55" s="17"/>
      <c r="M55" s="17"/>
      <c r="N55" s="17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 x14ac:dyDescent="0.2">
      <c r="A56" s="43"/>
      <c r="B56" s="58" t="s">
        <v>93</v>
      </c>
      <c r="C56" s="131" t="s">
        <v>109</v>
      </c>
      <c r="D56" s="131"/>
      <c r="E56" s="131"/>
      <c r="F56" s="131"/>
      <c r="G56" s="131"/>
      <c r="H56" s="131"/>
      <c r="I56" s="59"/>
      <c r="J56" s="59">
        <f>I56</f>
        <v>0</v>
      </c>
      <c r="K56" s="108"/>
      <c r="L56" s="17"/>
      <c r="M56" s="17"/>
      <c r="N56" s="17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 x14ac:dyDescent="0.2">
      <c r="A57" s="43"/>
      <c r="B57" s="130" t="s">
        <v>110</v>
      </c>
      <c r="C57" s="130"/>
      <c r="D57" s="130"/>
      <c r="E57" s="130"/>
      <c r="F57" s="130"/>
      <c r="G57" s="130"/>
      <c r="H57" s="130"/>
      <c r="I57" s="130"/>
      <c r="J57" s="62">
        <f>SUM(J51:J56)</f>
        <v>172.01999999999998</v>
      </c>
      <c r="K57" s="109"/>
      <c r="L57" s="17"/>
      <c r="M57" s="17"/>
      <c r="N57" s="17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 x14ac:dyDescent="0.2">
      <c r="A58" s="43"/>
      <c r="B58" s="16"/>
      <c r="C58" s="64"/>
      <c r="D58" s="64"/>
      <c r="E58" s="64"/>
      <c r="F58" s="64"/>
      <c r="G58" s="64"/>
      <c r="H58" s="64"/>
      <c r="I58" s="78"/>
      <c r="J58" s="79"/>
      <c r="K58" s="17"/>
      <c r="L58" s="17"/>
      <c r="M58" s="17"/>
      <c r="N58" s="17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 x14ac:dyDescent="0.2">
      <c r="A59" s="43"/>
      <c r="B59" s="2" t="s">
        <v>111</v>
      </c>
      <c r="C59" s="2"/>
      <c r="D59" s="2"/>
      <c r="E59" s="2"/>
      <c r="F59" s="2"/>
      <c r="G59" s="2"/>
      <c r="H59" s="2"/>
      <c r="I59" s="2"/>
      <c r="J59" s="2"/>
      <c r="K59" s="17"/>
      <c r="L59" s="17"/>
      <c r="M59" s="17"/>
      <c r="N59" s="17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2.75" customHeight="1" x14ac:dyDescent="0.2">
      <c r="A60" s="43"/>
      <c r="B60" s="132" t="s">
        <v>112</v>
      </c>
      <c r="C60" s="132"/>
      <c r="D60" s="132"/>
      <c r="E60" s="132"/>
      <c r="F60" s="132"/>
      <c r="G60" s="132"/>
      <c r="H60" s="132"/>
      <c r="I60" s="132"/>
      <c r="J60" s="66" t="s">
        <v>72</v>
      </c>
      <c r="K60" s="17"/>
      <c r="L60" s="17"/>
      <c r="M60" s="17"/>
      <c r="N60" s="17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2.75" customHeight="1" x14ac:dyDescent="0.2">
      <c r="A61" s="43"/>
      <c r="B61" s="66" t="s">
        <v>113</v>
      </c>
      <c r="C61" s="1" t="s">
        <v>114</v>
      </c>
      <c r="D61" s="1"/>
      <c r="E61" s="1"/>
      <c r="F61" s="1"/>
      <c r="G61" s="1"/>
      <c r="H61" s="1"/>
      <c r="I61" s="1"/>
      <c r="J61" s="69">
        <f>J36</f>
        <v>350</v>
      </c>
      <c r="K61" s="17"/>
      <c r="L61" s="17"/>
      <c r="M61" s="17"/>
      <c r="N61" s="17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 x14ac:dyDescent="0.2">
      <c r="A62" s="43"/>
      <c r="B62" s="66" t="s">
        <v>115</v>
      </c>
      <c r="C62" s="1" t="s">
        <v>116</v>
      </c>
      <c r="D62" s="1"/>
      <c r="E62" s="1"/>
      <c r="F62" s="1"/>
      <c r="G62" s="1"/>
      <c r="H62" s="1"/>
      <c r="I62" s="1"/>
      <c r="J62" s="69">
        <f>J48</f>
        <v>726.69999999999993</v>
      </c>
      <c r="K62" s="17"/>
      <c r="L62" s="17"/>
      <c r="M62" s="17"/>
      <c r="N62" s="17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 x14ac:dyDescent="0.2">
      <c r="A63" s="43"/>
      <c r="B63" s="66" t="s">
        <v>117</v>
      </c>
      <c r="C63" s="1" t="s">
        <v>118</v>
      </c>
      <c r="D63" s="1"/>
      <c r="E63" s="1"/>
      <c r="F63" s="1"/>
      <c r="G63" s="1"/>
      <c r="H63" s="1"/>
      <c r="I63" s="1"/>
      <c r="J63" s="69">
        <f>J57</f>
        <v>172.01999999999998</v>
      </c>
      <c r="K63" s="17"/>
      <c r="L63" s="17"/>
      <c r="M63" s="17"/>
      <c r="N63" s="17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 x14ac:dyDescent="0.2">
      <c r="A64" s="81"/>
      <c r="B64" s="132" t="s">
        <v>119</v>
      </c>
      <c r="C64" s="132"/>
      <c r="D64" s="132"/>
      <c r="E64" s="132"/>
      <c r="F64" s="132"/>
      <c r="G64" s="132"/>
      <c r="H64" s="132"/>
      <c r="I64" s="132"/>
      <c r="J64" s="71">
        <f>SUM(J61:J63)</f>
        <v>1248.7199999999998</v>
      </c>
      <c r="K64" s="63"/>
      <c r="L64" s="83"/>
      <c r="M64" s="83"/>
      <c r="N64" s="83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4.25" customHeight="1" x14ac:dyDescent="0.2">
      <c r="A65" s="43"/>
      <c r="B65" s="133"/>
      <c r="C65" s="133"/>
      <c r="D65" s="133"/>
      <c r="E65" s="133"/>
      <c r="F65" s="133"/>
      <c r="G65" s="133"/>
      <c r="H65" s="133"/>
      <c r="I65" s="133"/>
      <c r="J65" s="133"/>
      <c r="K65" s="17"/>
      <c r="L65" s="17"/>
      <c r="M65" s="17"/>
      <c r="N65" s="17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 x14ac:dyDescent="0.2">
      <c r="A66" s="43"/>
      <c r="B66" s="88"/>
      <c r="C66" s="88"/>
      <c r="D66" s="88"/>
      <c r="E66" s="88"/>
      <c r="F66" s="88"/>
      <c r="G66" s="88"/>
      <c r="H66" s="88"/>
      <c r="I66" s="88"/>
      <c r="J66" s="88"/>
      <c r="K66" s="17"/>
      <c r="L66" s="17"/>
      <c r="M66" s="17"/>
      <c r="N66" s="17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 x14ac:dyDescent="0.2">
      <c r="A67" s="43"/>
      <c r="B67" s="2" t="s">
        <v>120</v>
      </c>
      <c r="C67" s="2"/>
      <c r="D67" s="2"/>
      <c r="E67" s="2"/>
      <c r="F67" s="2"/>
      <c r="G67" s="2"/>
      <c r="H67" s="2"/>
      <c r="I67" s="2"/>
      <c r="J67" s="2"/>
      <c r="K67" s="17"/>
      <c r="L67" s="17"/>
      <c r="M67" s="17"/>
      <c r="N67" s="17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 x14ac:dyDescent="0.2">
      <c r="A68" s="43"/>
      <c r="B68" s="66">
        <v>3</v>
      </c>
      <c r="C68" s="132" t="s">
        <v>121</v>
      </c>
      <c r="D68" s="132"/>
      <c r="E68" s="132"/>
      <c r="F68" s="132"/>
      <c r="G68" s="132"/>
      <c r="H68" s="132"/>
      <c r="I68" s="66" t="s">
        <v>71</v>
      </c>
      <c r="J68" s="66" t="s">
        <v>72</v>
      </c>
      <c r="K68" s="17"/>
      <c r="L68" s="17"/>
      <c r="M68" s="17"/>
      <c r="N68" s="17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 x14ac:dyDescent="0.2">
      <c r="A69" s="43"/>
      <c r="B69" s="132" t="s">
        <v>82</v>
      </c>
      <c r="C69" s="132"/>
      <c r="D69" s="132"/>
      <c r="E69" s="132"/>
      <c r="F69" s="132"/>
      <c r="G69" s="132"/>
      <c r="H69" s="132"/>
      <c r="I69" s="132"/>
      <c r="J69" s="76">
        <f>J28</f>
        <v>1800</v>
      </c>
      <c r="K69" s="17"/>
      <c r="L69" s="17"/>
      <c r="M69" s="17"/>
      <c r="N69" s="17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 x14ac:dyDescent="0.2">
      <c r="A70" s="43"/>
      <c r="B70" s="66" t="s">
        <v>45</v>
      </c>
      <c r="C70" s="1" t="s">
        <v>122</v>
      </c>
      <c r="D70" s="1"/>
      <c r="E70" s="1"/>
      <c r="F70" s="1"/>
      <c r="G70" s="1"/>
      <c r="H70" s="1"/>
      <c r="I70" s="68">
        <f>((1/12)*0.05)</f>
        <v>4.1666666666666666E-3</v>
      </c>
      <c r="J70" s="69">
        <f>$J$69*I70</f>
        <v>7.5</v>
      </c>
      <c r="K70" s="63"/>
      <c r="L70" s="17"/>
      <c r="M70" s="17"/>
      <c r="N70" s="17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 x14ac:dyDescent="0.2">
      <c r="A71" s="43"/>
      <c r="B71" s="66" t="s">
        <v>47</v>
      </c>
      <c r="C71" s="1" t="s">
        <v>123</v>
      </c>
      <c r="D71" s="1"/>
      <c r="E71" s="1"/>
      <c r="F71" s="1"/>
      <c r="G71" s="1"/>
      <c r="H71" s="1"/>
      <c r="I71" s="68">
        <f>I70*0.08</f>
        <v>3.3333333333333332E-4</v>
      </c>
      <c r="J71" s="69">
        <f>$J$69*I71</f>
        <v>0.6</v>
      </c>
      <c r="K71" s="63"/>
      <c r="L71" s="17"/>
      <c r="M71" s="17"/>
      <c r="N71" s="17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 x14ac:dyDescent="0.2">
      <c r="A72" s="43"/>
      <c r="B72" s="66" t="s">
        <v>50</v>
      </c>
      <c r="C72" s="1" t="s">
        <v>124</v>
      </c>
      <c r="D72" s="1"/>
      <c r="E72" s="1"/>
      <c r="F72" s="1"/>
      <c r="G72" s="1"/>
      <c r="H72" s="1"/>
      <c r="I72" s="68">
        <f>(7/30)/12</f>
        <v>1.9444444444444445E-2</v>
      </c>
      <c r="J72" s="69">
        <f>$J$69*I72</f>
        <v>35</v>
      </c>
      <c r="K72" s="89" t="s">
        <v>125</v>
      </c>
      <c r="L72" s="17"/>
      <c r="M72" s="17"/>
      <c r="N72" s="17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 x14ac:dyDescent="0.2">
      <c r="A73" s="43"/>
      <c r="B73" s="66" t="s">
        <v>52</v>
      </c>
      <c r="C73" s="1" t="s">
        <v>126</v>
      </c>
      <c r="D73" s="1"/>
      <c r="E73" s="1"/>
      <c r="F73" s="1"/>
      <c r="G73" s="1"/>
      <c r="H73" s="1"/>
      <c r="I73" s="68">
        <f>I72*I48</f>
        <v>6.5722222222222224E-3</v>
      </c>
      <c r="J73" s="69">
        <f>$J$69*I73</f>
        <v>11.83</v>
      </c>
      <c r="K73" s="90"/>
      <c r="L73" s="17"/>
      <c r="M73" s="17"/>
      <c r="N73" s="17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 x14ac:dyDescent="0.2">
      <c r="A74" s="17"/>
      <c r="B74" s="66" t="s">
        <v>77</v>
      </c>
      <c r="C74" s="1" t="s">
        <v>127</v>
      </c>
      <c r="D74" s="1"/>
      <c r="E74" s="1"/>
      <c r="F74" s="1"/>
      <c r="G74" s="1"/>
      <c r="H74" s="1"/>
      <c r="I74" s="68">
        <f>(0.4*0.08)</f>
        <v>3.2000000000000001E-2</v>
      </c>
      <c r="J74" s="69">
        <f>$J$69*I74</f>
        <v>57.6</v>
      </c>
      <c r="K74" s="63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 x14ac:dyDescent="0.2">
      <c r="A75" s="43"/>
      <c r="B75" s="132" t="s">
        <v>128</v>
      </c>
      <c r="C75" s="132"/>
      <c r="D75" s="132"/>
      <c r="E75" s="132"/>
      <c r="F75" s="132"/>
      <c r="G75" s="132"/>
      <c r="H75" s="132"/>
      <c r="I75" s="70">
        <f>SUM(I70:I74)</f>
        <v>6.2516666666666665E-2</v>
      </c>
      <c r="J75" s="71">
        <f>SUM(J70:J74)</f>
        <v>112.53</v>
      </c>
      <c r="K75" s="63"/>
      <c r="L75" s="17"/>
      <c r="M75" s="17"/>
      <c r="N75" s="17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 x14ac:dyDescent="0.2">
      <c r="A76" s="81"/>
      <c r="B76" s="134"/>
      <c r="C76" s="134"/>
      <c r="D76" s="134"/>
      <c r="E76" s="134"/>
      <c r="F76" s="134"/>
      <c r="G76" s="134"/>
      <c r="H76" s="134"/>
      <c r="I76" s="134"/>
      <c r="J76" s="134"/>
      <c r="K76" s="83"/>
      <c r="L76" s="83"/>
      <c r="M76" s="83"/>
      <c r="N76" s="83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4.25" customHeight="1" x14ac:dyDescent="0.2">
      <c r="A77" s="81"/>
      <c r="B77" s="64"/>
      <c r="C77" s="64"/>
      <c r="D77" s="64"/>
      <c r="E77" s="64"/>
      <c r="F77" s="64"/>
      <c r="G77" s="64"/>
      <c r="H77" s="64"/>
      <c r="I77" s="64"/>
      <c r="J77" s="64"/>
      <c r="K77" s="83"/>
      <c r="L77" s="83"/>
      <c r="M77" s="83"/>
      <c r="N77" s="83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4.25" customHeight="1" x14ac:dyDescent="0.2">
      <c r="A78" s="43"/>
      <c r="B78" s="2" t="s">
        <v>129</v>
      </c>
      <c r="C78" s="2"/>
      <c r="D78" s="2"/>
      <c r="E78" s="2"/>
      <c r="F78" s="2"/>
      <c r="G78" s="2"/>
      <c r="H78" s="2"/>
      <c r="I78" s="2"/>
      <c r="J78" s="2"/>
      <c r="K78" s="17"/>
      <c r="L78" s="17"/>
      <c r="M78" s="17"/>
      <c r="N78" s="17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 x14ac:dyDescent="0.2">
      <c r="A79" s="17"/>
      <c r="B79" s="132" t="s">
        <v>130</v>
      </c>
      <c r="C79" s="132"/>
      <c r="D79" s="132"/>
      <c r="E79" s="132"/>
      <c r="F79" s="132"/>
      <c r="G79" s="132"/>
      <c r="H79" s="132"/>
      <c r="I79" s="66" t="s">
        <v>71</v>
      </c>
      <c r="J79" s="66" t="s">
        <v>72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 x14ac:dyDescent="0.2">
      <c r="A80" s="43"/>
      <c r="B80" s="138" t="s">
        <v>82</v>
      </c>
      <c r="C80" s="138"/>
      <c r="D80" s="138"/>
      <c r="E80" s="138"/>
      <c r="F80" s="138"/>
      <c r="G80" s="138"/>
      <c r="H80" s="138"/>
      <c r="I80" s="138"/>
      <c r="J80" s="91">
        <f>J28</f>
        <v>1800</v>
      </c>
      <c r="K80" s="17"/>
      <c r="L80" s="17"/>
      <c r="M80" s="17"/>
      <c r="N80" s="17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 x14ac:dyDescent="0.2">
      <c r="A81" s="43"/>
      <c r="B81" s="66" t="s">
        <v>45</v>
      </c>
      <c r="C81" s="1" t="s">
        <v>131</v>
      </c>
      <c r="D81" s="1"/>
      <c r="E81" s="1"/>
      <c r="F81" s="1"/>
      <c r="G81" s="1"/>
      <c r="H81" s="1"/>
      <c r="I81" s="68">
        <f>I35/12</f>
        <v>9.2592592592592587E-3</v>
      </c>
      <c r="J81" s="69">
        <f t="shared" ref="J81:J86" si="1">$J$80*I81</f>
        <v>16.666666666666664</v>
      </c>
      <c r="K81" s="92"/>
      <c r="L81" s="17"/>
      <c r="M81" s="17"/>
      <c r="N81" s="17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 customHeight="1" x14ac:dyDescent="0.2">
      <c r="A82" s="43"/>
      <c r="B82" s="66" t="s">
        <v>47</v>
      </c>
      <c r="C82" s="1" t="s">
        <v>132</v>
      </c>
      <c r="D82" s="1"/>
      <c r="E82" s="1"/>
      <c r="F82" s="1"/>
      <c r="G82" s="1"/>
      <c r="H82" s="1"/>
      <c r="I82" s="68">
        <f>(5.96/30)*(1/12)</f>
        <v>1.6555555555555553E-2</v>
      </c>
      <c r="J82" s="69">
        <f t="shared" si="1"/>
        <v>29.799999999999994</v>
      </c>
      <c r="K82" s="92"/>
      <c r="L82" s="17"/>
      <c r="M82" s="17"/>
      <c r="N82" s="17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 x14ac:dyDescent="0.2">
      <c r="A83" s="43"/>
      <c r="B83" s="66" t="s">
        <v>50</v>
      </c>
      <c r="C83" s="1" t="s">
        <v>133</v>
      </c>
      <c r="D83" s="1"/>
      <c r="E83" s="1"/>
      <c r="F83" s="1"/>
      <c r="G83" s="1"/>
      <c r="H83" s="1"/>
      <c r="I83" s="68">
        <f>(5/30)/12*0.015</f>
        <v>2.0833333333333332E-4</v>
      </c>
      <c r="J83" s="69">
        <f t="shared" si="1"/>
        <v>0.375</v>
      </c>
      <c r="K83" s="63"/>
      <c r="L83" s="17"/>
      <c r="M83" s="17"/>
      <c r="N83" s="17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 customHeight="1" x14ac:dyDescent="0.2">
      <c r="A84" s="43"/>
      <c r="B84" s="66" t="s">
        <v>52</v>
      </c>
      <c r="C84" s="128" t="s">
        <v>134</v>
      </c>
      <c r="D84" s="128"/>
      <c r="E84" s="128"/>
      <c r="F84" s="128"/>
      <c r="G84" s="128"/>
      <c r="H84" s="128"/>
      <c r="I84" s="68">
        <f>(15/30)/12*0.0078</f>
        <v>3.2499999999999999E-4</v>
      </c>
      <c r="J84" s="69">
        <f t="shared" si="1"/>
        <v>0.58499999999999996</v>
      </c>
      <c r="K84" s="63"/>
      <c r="L84" s="17"/>
      <c r="M84" s="17"/>
      <c r="N84" s="17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 x14ac:dyDescent="0.2">
      <c r="A85" s="43"/>
      <c r="B85" s="66" t="s">
        <v>77</v>
      </c>
      <c r="C85" s="1" t="s">
        <v>135</v>
      </c>
      <c r="D85" s="1"/>
      <c r="E85" s="1"/>
      <c r="F85" s="1"/>
      <c r="G85" s="1"/>
      <c r="H85" s="1"/>
      <c r="I85" s="68">
        <f>(0.0144*0.1*0.4509*6/12)</f>
        <v>3.2464800000000003E-4</v>
      </c>
      <c r="J85" s="69">
        <f t="shared" si="1"/>
        <v>0.58436640000000006</v>
      </c>
      <c r="K85" s="63"/>
      <c r="L85" s="17"/>
      <c r="M85" s="17"/>
      <c r="N85" s="17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 x14ac:dyDescent="0.2">
      <c r="A86" s="43"/>
      <c r="B86" s="66" t="s">
        <v>93</v>
      </c>
      <c r="C86" s="136" t="s">
        <v>136</v>
      </c>
      <c r="D86" s="136"/>
      <c r="E86" s="136"/>
      <c r="F86" s="136"/>
      <c r="G86" s="136"/>
      <c r="H86" s="136"/>
      <c r="I86" s="68">
        <f>SUM(I81:I85)*I48</f>
        <v>9.0154050980740738E-3</v>
      </c>
      <c r="J86" s="69">
        <f t="shared" si="1"/>
        <v>16.227729176533334</v>
      </c>
      <c r="K86" s="63"/>
      <c r="L86" s="17"/>
      <c r="M86" s="17"/>
      <c r="N86" s="17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 x14ac:dyDescent="0.2">
      <c r="A87" s="81"/>
      <c r="B87" s="132" t="s">
        <v>137</v>
      </c>
      <c r="C87" s="132"/>
      <c r="D87" s="132"/>
      <c r="E87" s="132"/>
      <c r="F87" s="132"/>
      <c r="G87" s="132"/>
      <c r="H87" s="132"/>
      <c r="I87" s="70">
        <f>SUM(I81:I86)</f>
        <v>3.5688201246222219E-2</v>
      </c>
      <c r="J87" s="71">
        <f>SUM(J81:J86)</f>
        <v>64.238762243199986</v>
      </c>
      <c r="K87" s="63"/>
      <c r="L87" s="83"/>
      <c r="M87" s="83"/>
      <c r="N87" s="83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6.5" customHeight="1" x14ac:dyDescent="0.2">
      <c r="A88" s="43"/>
      <c r="B88" s="137"/>
      <c r="C88" s="137"/>
      <c r="D88" s="137"/>
      <c r="E88" s="137"/>
      <c r="F88" s="137"/>
      <c r="G88" s="137"/>
      <c r="H88" s="137"/>
      <c r="I88" s="137"/>
      <c r="J88" s="137"/>
      <c r="K88" s="17"/>
      <c r="L88" s="17"/>
      <c r="M88" s="17"/>
      <c r="N88" s="17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2.75" customHeight="1" x14ac:dyDescent="0.2">
      <c r="A89" s="43"/>
      <c r="B89" s="132" t="s">
        <v>138</v>
      </c>
      <c r="C89" s="132"/>
      <c r="D89" s="132"/>
      <c r="E89" s="132"/>
      <c r="F89" s="132"/>
      <c r="G89" s="132"/>
      <c r="H89" s="132"/>
      <c r="I89" s="66" t="s">
        <v>71</v>
      </c>
      <c r="J89" s="66" t="s">
        <v>72</v>
      </c>
      <c r="K89" s="17"/>
      <c r="L89" s="17"/>
      <c r="M89" s="17"/>
      <c r="N89" s="17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2.75" customHeight="1" x14ac:dyDescent="0.2">
      <c r="A90" s="43"/>
      <c r="B90" s="138" t="s">
        <v>82</v>
      </c>
      <c r="C90" s="138"/>
      <c r="D90" s="138"/>
      <c r="E90" s="138"/>
      <c r="F90" s="138"/>
      <c r="G90" s="138"/>
      <c r="H90" s="138"/>
      <c r="I90" s="138"/>
      <c r="J90" s="93">
        <f>J28</f>
        <v>1800</v>
      </c>
      <c r="K90" s="17"/>
      <c r="L90" s="17"/>
      <c r="M90" s="17"/>
      <c r="N90" s="17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2.75" customHeight="1" x14ac:dyDescent="0.2">
      <c r="A91" s="43"/>
      <c r="B91" s="66" t="s">
        <v>45</v>
      </c>
      <c r="C91" s="1" t="s">
        <v>139</v>
      </c>
      <c r="D91" s="1"/>
      <c r="E91" s="1"/>
      <c r="F91" s="1"/>
      <c r="G91" s="1"/>
      <c r="H91" s="1"/>
      <c r="I91" s="68"/>
      <c r="J91" s="69">
        <f>(J90/220)*1.75*15.22</f>
        <v>217.92272727272729</v>
      </c>
      <c r="K91" s="17"/>
      <c r="L91" s="17"/>
      <c r="M91" s="17"/>
      <c r="N91" s="17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 x14ac:dyDescent="0.2">
      <c r="A92" s="43"/>
      <c r="B92" s="132" t="s">
        <v>140</v>
      </c>
      <c r="C92" s="132"/>
      <c r="D92" s="132"/>
      <c r="E92" s="132"/>
      <c r="F92" s="132"/>
      <c r="G92" s="132"/>
      <c r="H92" s="132"/>
      <c r="I92" s="70"/>
      <c r="J92" s="71">
        <f>J91</f>
        <v>217.92272727272729</v>
      </c>
      <c r="K92" s="63"/>
      <c r="L92" s="17"/>
      <c r="M92" s="17"/>
      <c r="N92" s="17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6.5" customHeight="1" x14ac:dyDescent="0.2">
      <c r="A93" s="43"/>
      <c r="B93" s="94"/>
      <c r="C93" s="94"/>
      <c r="D93" s="94"/>
      <c r="E93" s="94"/>
      <c r="F93" s="94"/>
      <c r="G93" s="94"/>
      <c r="H93" s="94"/>
      <c r="I93" s="94"/>
      <c r="J93" s="94"/>
      <c r="K93" s="17"/>
      <c r="L93" s="17"/>
      <c r="M93" s="17"/>
      <c r="N93" s="17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 x14ac:dyDescent="0.2">
      <c r="A94" s="43"/>
      <c r="B94" s="2" t="s">
        <v>141</v>
      </c>
      <c r="C94" s="2"/>
      <c r="D94" s="2"/>
      <c r="E94" s="2"/>
      <c r="F94" s="2"/>
      <c r="G94" s="2"/>
      <c r="H94" s="2"/>
      <c r="I94" s="2"/>
      <c r="J94" s="2"/>
      <c r="K94" s="17"/>
      <c r="L94" s="17"/>
      <c r="M94" s="17"/>
      <c r="N94" s="17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 customHeight="1" x14ac:dyDescent="0.2">
      <c r="A95" s="43"/>
      <c r="B95" s="132" t="s">
        <v>142</v>
      </c>
      <c r="C95" s="132"/>
      <c r="D95" s="132"/>
      <c r="E95" s="132"/>
      <c r="F95" s="132"/>
      <c r="G95" s="132"/>
      <c r="H95" s="132"/>
      <c r="I95" s="132"/>
      <c r="J95" s="66" t="s">
        <v>72</v>
      </c>
      <c r="K95" s="17"/>
      <c r="L95" s="17"/>
      <c r="M95" s="17"/>
      <c r="N95" s="17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2.75" customHeight="1" x14ac:dyDescent="0.2">
      <c r="A96" s="43"/>
      <c r="B96" s="66" t="s">
        <v>143</v>
      </c>
      <c r="C96" s="1" t="s">
        <v>132</v>
      </c>
      <c r="D96" s="1"/>
      <c r="E96" s="1"/>
      <c r="F96" s="1"/>
      <c r="G96" s="1"/>
      <c r="H96" s="1"/>
      <c r="I96" s="1"/>
      <c r="J96" s="69">
        <f>J87</f>
        <v>64.238762243199986</v>
      </c>
      <c r="K96" s="17"/>
      <c r="L96" s="17"/>
      <c r="M96" s="17"/>
      <c r="N96" s="17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 x14ac:dyDescent="0.2">
      <c r="A97" s="43"/>
      <c r="B97" s="66" t="s">
        <v>144</v>
      </c>
      <c r="C97" s="1" t="s">
        <v>145</v>
      </c>
      <c r="D97" s="1"/>
      <c r="E97" s="1"/>
      <c r="F97" s="1"/>
      <c r="G97" s="1"/>
      <c r="H97" s="1"/>
      <c r="I97" s="1"/>
      <c r="J97" s="69">
        <f>J92</f>
        <v>217.92272727272729</v>
      </c>
      <c r="K97" s="17"/>
      <c r="L97" s="17"/>
      <c r="M97" s="17"/>
      <c r="N97" s="17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 x14ac:dyDescent="0.2">
      <c r="A98" s="81"/>
      <c r="B98" s="132" t="s">
        <v>146</v>
      </c>
      <c r="C98" s="132"/>
      <c r="D98" s="132"/>
      <c r="E98" s="132"/>
      <c r="F98" s="132"/>
      <c r="G98" s="132"/>
      <c r="H98" s="132"/>
      <c r="I98" s="132"/>
      <c r="J98" s="71">
        <f>SUM(J96:J97)</f>
        <v>282.16148951592726</v>
      </c>
      <c r="K98" s="63"/>
      <c r="L98" s="83"/>
      <c r="M98" s="83"/>
      <c r="N98" s="83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6.5" customHeight="1" x14ac:dyDescent="0.2">
      <c r="A99" s="43"/>
      <c r="B99" s="94"/>
      <c r="C99" s="94"/>
      <c r="D99" s="94"/>
      <c r="E99" s="94"/>
      <c r="F99" s="94"/>
      <c r="G99" s="94"/>
      <c r="H99" s="94"/>
      <c r="I99" s="94"/>
      <c r="J99" s="94"/>
      <c r="K99" s="17"/>
      <c r="L99" s="17"/>
      <c r="M99" s="17"/>
      <c r="N99" s="17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6.5" customHeight="1" x14ac:dyDescent="0.2">
      <c r="A100" s="43"/>
      <c r="B100" s="94"/>
      <c r="C100" s="94"/>
      <c r="D100" s="94"/>
      <c r="E100" s="94"/>
      <c r="F100" s="94"/>
      <c r="G100" s="94"/>
      <c r="H100" s="94"/>
      <c r="I100" s="94"/>
      <c r="J100" s="94"/>
      <c r="K100" s="17"/>
      <c r="L100" s="17"/>
      <c r="M100" s="17"/>
      <c r="N100" s="17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 x14ac:dyDescent="0.2">
      <c r="A101" s="43"/>
      <c r="B101" s="2" t="s">
        <v>147</v>
      </c>
      <c r="C101" s="2"/>
      <c r="D101" s="2"/>
      <c r="E101" s="2"/>
      <c r="F101" s="2"/>
      <c r="G101" s="2"/>
      <c r="H101" s="2"/>
      <c r="I101" s="2"/>
      <c r="J101" s="2"/>
      <c r="K101" s="17"/>
      <c r="L101" s="17"/>
      <c r="M101" s="17"/>
      <c r="N101" s="17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 x14ac:dyDescent="0.2">
      <c r="A102" s="43"/>
      <c r="B102" s="66">
        <v>5</v>
      </c>
      <c r="C102" s="132" t="s">
        <v>148</v>
      </c>
      <c r="D102" s="132"/>
      <c r="E102" s="132"/>
      <c r="F102" s="132"/>
      <c r="G102" s="132"/>
      <c r="H102" s="132"/>
      <c r="I102" s="66"/>
      <c r="J102" s="66" t="s">
        <v>72</v>
      </c>
      <c r="K102" s="17"/>
      <c r="L102" s="17"/>
      <c r="M102" s="17"/>
      <c r="N102" s="17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 x14ac:dyDescent="0.2">
      <c r="A103" s="43"/>
      <c r="B103" s="66" t="s">
        <v>45</v>
      </c>
      <c r="C103" s="1" t="s">
        <v>149</v>
      </c>
      <c r="D103" s="1"/>
      <c r="E103" s="1"/>
      <c r="F103" s="1"/>
      <c r="G103" s="1"/>
      <c r="H103" s="1"/>
      <c r="I103" s="69"/>
      <c r="J103" s="69">
        <f>'Uniforme-EPI'!F42</f>
        <v>0</v>
      </c>
      <c r="K103" s="17"/>
      <c r="L103" s="17"/>
      <c r="M103" s="17"/>
      <c r="N103" s="17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 x14ac:dyDescent="0.2">
      <c r="A104" s="43"/>
      <c r="B104" s="66" t="s">
        <v>47</v>
      </c>
      <c r="C104" s="1" t="s">
        <v>150</v>
      </c>
      <c r="D104" s="1"/>
      <c r="E104" s="1"/>
      <c r="F104" s="1"/>
      <c r="G104" s="1"/>
      <c r="H104" s="1"/>
      <c r="I104" s="95"/>
      <c r="J104" s="69">
        <v>0</v>
      </c>
      <c r="K104" s="17"/>
      <c r="L104" s="17"/>
      <c r="M104" s="17"/>
      <c r="N104" s="17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 customHeight="1" x14ac:dyDescent="0.2">
      <c r="A105" s="43"/>
      <c r="B105" s="96" t="s">
        <v>50</v>
      </c>
      <c r="C105" s="1" t="s">
        <v>151</v>
      </c>
      <c r="D105" s="1"/>
      <c r="E105" s="1"/>
      <c r="F105" s="1"/>
      <c r="G105" s="1"/>
      <c r="H105" s="1"/>
      <c r="I105" s="97"/>
      <c r="J105" s="69">
        <f>'Uniforme-EPI'!F51</f>
        <v>0</v>
      </c>
      <c r="K105" s="17"/>
      <c r="L105" s="17"/>
      <c r="M105" s="17"/>
      <c r="N105" s="17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 x14ac:dyDescent="0.2">
      <c r="A106" s="43"/>
      <c r="B106" s="96" t="s">
        <v>52</v>
      </c>
      <c r="C106" s="1" t="s">
        <v>152</v>
      </c>
      <c r="D106" s="1"/>
      <c r="E106" s="1"/>
      <c r="F106" s="1"/>
      <c r="G106" s="1"/>
      <c r="H106" s="1"/>
      <c r="I106" s="97"/>
      <c r="J106" s="69">
        <v>0</v>
      </c>
      <c r="K106" s="17"/>
      <c r="L106" s="17"/>
      <c r="M106" s="17"/>
      <c r="N106" s="17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 x14ac:dyDescent="0.2">
      <c r="A107" s="43"/>
      <c r="B107" s="132" t="s">
        <v>153</v>
      </c>
      <c r="C107" s="132"/>
      <c r="D107" s="132"/>
      <c r="E107" s="132"/>
      <c r="F107" s="132"/>
      <c r="G107" s="132"/>
      <c r="H107" s="132"/>
      <c r="I107" s="98"/>
      <c r="J107" s="71">
        <f>SUM(J103:J106)</f>
        <v>0</v>
      </c>
      <c r="K107" s="17"/>
      <c r="L107" s="17"/>
      <c r="M107" s="17"/>
      <c r="N107" s="17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6.5" customHeight="1" x14ac:dyDescent="0.2">
      <c r="A108" s="43"/>
      <c r="B108" s="139"/>
      <c r="C108" s="139"/>
      <c r="D108" s="139"/>
      <c r="E108" s="139"/>
      <c r="F108" s="139"/>
      <c r="G108" s="139"/>
      <c r="H108" s="139"/>
      <c r="I108" s="139"/>
      <c r="J108" s="139"/>
      <c r="K108" s="17"/>
      <c r="L108" s="17"/>
      <c r="M108" s="17"/>
      <c r="N108" s="17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6.5" customHeight="1" x14ac:dyDescent="0.2">
      <c r="A109" s="43"/>
      <c r="B109" s="94"/>
      <c r="C109" s="94"/>
      <c r="D109" s="94"/>
      <c r="E109" s="94"/>
      <c r="F109" s="94"/>
      <c r="G109" s="94"/>
      <c r="H109" s="94"/>
      <c r="I109" s="94"/>
      <c r="J109" s="94"/>
      <c r="K109" s="17"/>
      <c r="L109" s="17"/>
      <c r="M109" s="17"/>
      <c r="N109" s="17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 x14ac:dyDescent="0.2">
      <c r="A110" s="43"/>
      <c r="B110" s="2" t="s">
        <v>154</v>
      </c>
      <c r="C110" s="2"/>
      <c r="D110" s="2"/>
      <c r="E110" s="2"/>
      <c r="F110" s="2"/>
      <c r="G110" s="2"/>
      <c r="H110" s="2"/>
      <c r="I110" s="2"/>
      <c r="J110" s="2"/>
      <c r="K110" s="63"/>
      <c r="L110" s="92"/>
      <c r="M110" s="92"/>
      <c r="N110" s="17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 x14ac:dyDescent="0.2">
      <c r="A111" s="43"/>
      <c r="B111" s="66">
        <v>6</v>
      </c>
      <c r="C111" s="132" t="s">
        <v>155</v>
      </c>
      <c r="D111" s="132"/>
      <c r="E111" s="132"/>
      <c r="F111" s="132"/>
      <c r="G111" s="132"/>
      <c r="H111" s="132"/>
      <c r="I111" s="66" t="s">
        <v>71</v>
      </c>
      <c r="J111" s="66" t="s">
        <v>72</v>
      </c>
      <c r="K111" s="63"/>
      <c r="L111" s="17"/>
      <c r="M111" s="17"/>
      <c r="N111" s="17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 customHeight="1" x14ac:dyDescent="0.2">
      <c r="A112" s="43"/>
      <c r="B112" s="66" t="s">
        <v>45</v>
      </c>
      <c r="C112" s="1" t="s">
        <v>156</v>
      </c>
      <c r="D112" s="1"/>
      <c r="E112" s="1"/>
      <c r="F112" s="1"/>
      <c r="G112" s="1"/>
      <c r="H112" s="1"/>
      <c r="I112" s="77">
        <v>0</v>
      </c>
      <c r="J112" s="69">
        <f>J129*I112</f>
        <v>0</v>
      </c>
      <c r="K112" s="99"/>
      <c r="L112" s="48"/>
      <c r="M112" s="48"/>
      <c r="N112" s="6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 x14ac:dyDescent="0.2">
      <c r="A113" s="43"/>
      <c r="B113" s="66" t="s">
        <v>47</v>
      </c>
      <c r="C113" s="1" t="s">
        <v>157</v>
      </c>
      <c r="D113" s="1"/>
      <c r="E113" s="1"/>
      <c r="F113" s="1"/>
      <c r="G113" s="1"/>
      <c r="H113" s="1"/>
      <c r="I113" s="77">
        <v>0</v>
      </c>
      <c r="J113" s="69">
        <f>(J129+J112)*I113</f>
        <v>0</v>
      </c>
      <c r="K113" s="99"/>
      <c r="L113" s="48"/>
      <c r="M113" s="48"/>
      <c r="N113" s="17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 x14ac:dyDescent="0.2">
      <c r="A114" s="43"/>
      <c r="B114" s="66" t="s">
        <v>50</v>
      </c>
      <c r="C114" s="132" t="s">
        <v>158</v>
      </c>
      <c r="D114" s="132"/>
      <c r="E114" s="132"/>
      <c r="F114" s="132"/>
      <c r="G114" s="132"/>
      <c r="H114" s="132"/>
      <c r="I114" s="68"/>
      <c r="J114" s="69"/>
      <c r="K114" s="48"/>
      <c r="L114" s="48"/>
      <c r="M114" s="48"/>
      <c r="N114" s="17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 x14ac:dyDescent="0.2">
      <c r="A115" s="43"/>
      <c r="B115" s="66" t="s">
        <v>159</v>
      </c>
      <c r="C115" s="1" t="s">
        <v>160</v>
      </c>
      <c r="D115" s="1"/>
      <c r="E115" s="1"/>
      <c r="F115" s="1"/>
      <c r="G115" s="1"/>
      <c r="H115" s="1"/>
      <c r="I115" s="77">
        <v>0</v>
      </c>
      <c r="J115" s="69">
        <f>(($J$129+$J$112+$J$113)/(1-($I$115+$I$116+$I$117))*I115)</f>
        <v>0</v>
      </c>
      <c r="K115" s="99"/>
      <c r="L115" s="63"/>
      <c r="M115" s="17"/>
      <c r="N115" s="17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 x14ac:dyDescent="0.2">
      <c r="A116" s="43"/>
      <c r="B116" s="66" t="s">
        <v>161</v>
      </c>
      <c r="C116" s="1" t="s">
        <v>162</v>
      </c>
      <c r="D116" s="1"/>
      <c r="E116" s="1"/>
      <c r="F116" s="1"/>
      <c r="G116" s="1"/>
      <c r="H116" s="1"/>
      <c r="I116" s="77">
        <v>0</v>
      </c>
      <c r="J116" s="69">
        <f>(($J$129+$J$112+$J$113)/(1-($I$115+$I$116+$I$117))*I116)</f>
        <v>0</v>
      </c>
      <c r="K116" s="63"/>
      <c r="L116" s="63"/>
      <c r="M116" s="17"/>
      <c r="N116" s="17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 x14ac:dyDescent="0.2">
      <c r="A117" s="43"/>
      <c r="B117" s="66" t="s">
        <v>163</v>
      </c>
      <c r="C117" s="1" t="s">
        <v>164</v>
      </c>
      <c r="D117" s="1"/>
      <c r="E117" s="1"/>
      <c r="F117" s="1"/>
      <c r="G117" s="1"/>
      <c r="H117" s="1"/>
      <c r="I117" s="68">
        <v>0.03</v>
      </c>
      <c r="J117" s="69">
        <f>(($J$129+$J$112+$J$113)/(1-($I$115+$I$116+$I$117))*I117)</f>
        <v>106.49726256234825</v>
      </c>
      <c r="K117" s="63"/>
      <c r="L117" s="63"/>
      <c r="M117" s="17"/>
      <c r="N117" s="17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 x14ac:dyDescent="0.2">
      <c r="A118" s="43"/>
      <c r="B118" s="66" t="s">
        <v>52</v>
      </c>
      <c r="C118" s="1" t="s">
        <v>152</v>
      </c>
      <c r="D118" s="1"/>
      <c r="E118" s="1"/>
      <c r="F118" s="1"/>
      <c r="G118" s="1"/>
      <c r="H118" s="1"/>
      <c r="I118" s="68"/>
      <c r="J118" s="69"/>
      <c r="K118" s="63"/>
      <c r="L118" s="63"/>
      <c r="M118" s="17"/>
      <c r="N118" s="17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 x14ac:dyDescent="0.2">
      <c r="A119" s="43"/>
      <c r="B119" s="132" t="s">
        <v>165</v>
      </c>
      <c r="C119" s="132"/>
      <c r="D119" s="132"/>
      <c r="E119" s="132"/>
      <c r="F119" s="132"/>
      <c r="G119" s="132"/>
      <c r="H119" s="132"/>
      <c r="I119" s="100">
        <f>SUM(I112:I118)</f>
        <v>0.03</v>
      </c>
      <c r="J119" s="71">
        <f>(SUM(J112:J118))</f>
        <v>106.49726256234825</v>
      </c>
      <c r="K119" s="63"/>
      <c r="L119" s="17"/>
      <c r="M119" s="17"/>
      <c r="N119" s="17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 x14ac:dyDescent="0.2">
      <c r="A120" s="17"/>
      <c r="B120" s="64"/>
      <c r="C120" s="64"/>
      <c r="D120" s="64"/>
      <c r="E120" s="64"/>
      <c r="F120" s="64"/>
      <c r="G120" s="64"/>
      <c r="H120" s="64"/>
      <c r="I120" s="101"/>
      <c r="J120" s="67"/>
      <c r="K120" s="63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 x14ac:dyDescent="0.2">
      <c r="A121" s="17"/>
      <c r="B121" s="64"/>
      <c r="C121" s="64"/>
      <c r="D121" s="64"/>
      <c r="E121" s="64"/>
      <c r="F121" s="64"/>
      <c r="G121" s="64"/>
      <c r="H121" s="64"/>
      <c r="I121" s="101"/>
      <c r="J121" s="67"/>
      <c r="K121" s="63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 x14ac:dyDescent="0.2">
      <c r="A122" s="43"/>
      <c r="B122" s="2" t="s">
        <v>166</v>
      </c>
      <c r="C122" s="2"/>
      <c r="D122" s="2"/>
      <c r="E122" s="2"/>
      <c r="F122" s="2"/>
      <c r="G122" s="2"/>
      <c r="H122" s="2"/>
      <c r="I122" s="2"/>
      <c r="J122" s="2"/>
      <c r="K122" s="17"/>
      <c r="L122" s="17"/>
      <c r="M122" s="17"/>
      <c r="N122" s="17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 x14ac:dyDescent="0.2">
      <c r="A123" s="43"/>
      <c r="B123" s="132" t="s">
        <v>167</v>
      </c>
      <c r="C123" s="132"/>
      <c r="D123" s="132"/>
      <c r="E123" s="132"/>
      <c r="F123" s="132"/>
      <c r="G123" s="132"/>
      <c r="H123" s="132"/>
      <c r="I123" s="132"/>
      <c r="J123" s="66" t="s">
        <v>72</v>
      </c>
      <c r="K123" s="17"/>
      <c r="L123" s="17"/>
      <c r="M123" s="17"/>
      <c r="N123" s="17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 x14ac:dyDescent="0.2">
      <c r="A124" s="43"/>
      <c r="B124" s="66" t="s">
        <v>45</v>
      </c>
      <c r="C124" s="1" t="str">
        <f>B21</f>
        <v>MÓDULO 1 - COMPOSIÇÃO DA REMUNERAÇÃO</v>
      </c>
      <c r="D124" s="1"/>
      <c r="E124" s="1"/>
      <c r="F124" s="1"/>
      <c r="G124" s="1"/>
      <c r="H124" s="1"/>
      <c r="I124" s="1"/>
      <c r="J124" s="69">
        <f>J28</f>
        <v>1800</v>
      </c>
      <c r="K124" s="63"/>
      <c r="L124" s="63"/>
      <c r="M124" s="17"/>
      <c r="N124" s="17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 customHeight="1" x14ac:dyDescent="0.2">
      <c r="A125" s="43"/>
      <c r="B125" s="66" t="s">
        <v>47</v>
      </c>
      <c r="C125" s="1" t="str">
        <f>B31</f>
        <v>MÓDULO 2 – ENCARGOS E BENEFÍCIOS ANUAIS, MENSAIS E DIÁRIOS</v>
      </c>
      <c r="D125" s="1"/>
      <c r="E125" s="1"/>
      <c r="F125" s="1"/>
      <c r="G125" s="1"/>
      <c r="H125" s="1"/>
      <c r="I125" s="1"/>
      <c r="J125" s="69">
        <f>J64</f>
        <v>1248.7199999999998</v>
      </c>
      <c r="K125" s="17"/>
      <c r="L125" s="63"/>
      <c r="M125" s="17"/>
      <c r="N125" s="17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 x14ac:dyDescent="0.2">
      <c r="A126" s="43"/>
      <c r="B126" s="66" t="s">
        <v>50</v>
      </c>
      <c r="C126" s="1" t="str">
        <f>B67</f>
        <v>MÓDULO 3 – PROVISÃO PARA RESCISÃO</v>
      </c>
      <c r="D126" s="1"/>
      <c r="E126" s="1"/>
      <c r="F126" s="1"/>
      <c r="G126" s="1"/>
      <c r="H126" s="1"/>
      <c r="I126" s="1"/>
      <c r="J126" s="69">
        <f>J75</f>
        <v>112.53</v>
      </c>
      <c r="K126" s="17"/>
      <c r="L126" s="63"/>
      <c r="M126" s="17"/>
      <c r="N126" s="17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 x14ac:dyDescent="0.2">
      <c r="A127" s="43"/>
      <c r="B127" s="66" t="s">
        <v>52</v>
      </c>
      <c r="C127" s="1" t="str">
        <f>B78</f>
        <v>MÓDULO 4 – CUSTO DE REPOSIÇÃO DO PROFISSIONAL AUSENTE</v>
      </c>
      <c r="D127" s="1"/>
      <c r="E127" s="1"/>
      <c r="F127" s="1"/>
      <c r="G127" s="1"/>
      <c r="H127" s="1"/>
      <c r="I127" s="1"/>
      <c r="J127" s="69">
        <f>J98</f>
        <v>282.16148951592726</v>
      </c>
      <c r="K127" s="17"/>
      <c r="L127" s="63"/>
      <c r="M127" s="17"/>
      <c r="N127" s="17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 x14ac:dyDescent="0.2">
      <c r="A128" s="43"/>
      <c r="B128" s="66" t="s">
        <v>77</v>
      </c>
      <c r="C128" s="1" t="str">
        <f>B101</f>
        <v>MÓDULO 5 – INSUMOS DIVERSOS</v>
      </c>
      <c r="D128" s="1"/>
      <c r="E128" s="1"/>
      <c r="F128" s="1"/>
      <c r="G128" s="1"/>
      <c r="H128" s="1"/>
      <c r="I128" s="1"/>
      <c r="J128" s="69">
        <f>J107</f>
        <v>0</v>
      </c>
      <c r="K128" s="17"/>
      <c r="L128" s="63"/>
      <c r="M128" s="17"/>
      <c r="N128" s="17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 x14ac:dyDescent="0.2">
      <c r="A129" s="43"/>
      <c r="B129" s="66"/>
      <c r="C129" s="132" t="s">
        <v>168</v>
      </c>
      <c r="D129" s="132"/>
      <c r="E129" s="132"/>
      <c r="F129" s="132"/>
      <c r="G129" s="132"/>
      <c r="H129" s="132"/>
      <c r="I129" s="132"/>
      <c r="J129" s="71">
        <f>(SUM(J124:J128))</f>
        <v>3443.4114895159273</v>
      </c>
      <c r="K129" s="17"/>
      <c r="L129" s="63"/>
      <c r="M129" s="17"/>
      <c r="N129" s="17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 customHeight="1" x14ac:dyDescent="0.2">
      <c r="A130" s="43"/>
      <c r="B130" s="66" t="s">
        <v>93</v>
      </c>
      <c r="C130" s="1" t="str">
        <f>B110</f>
        <v>MÓDULO 6 – CUSTOS INDIRETOS, TRIBUTOS E LUCRO</v>
      </c>
      <c r="D130" s="1"/>
      <c r="E130" s="1"/>
      <c r="F130" s="1"/>
      <c r="G130" s="1"/>
      <c r="H130" s="1"/>
      <c r="I130" s="1"/>
      <c r="J130" s="69">
        <f>J119</f>
        <v>106.49726256234825</v>
      </c>
      <c r="K130" s="17"/>
      <c r="L130" s="17"/>
      <c r="M130" s="17"/>
      <c r="N130" s="17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 x14ac:dyDescent="0.2">
      <c r="A131" s="43"/>
      <c r="B131" s="132" t="s">
        <v>169</v>
      </c>
      <c r="C131" s="132"/>
      <c r="D131" s="132"/>
      <c r="E131" s="132"/>
      <c r="F131" s="132"/>
      <c r="G131" s="132"/>
      <c r="H131" s="132"/>
      <c r="I131" s="132"/>
      <c r="J131" s="71">
        <f>(SUM(J129:J130))</f>
        <v>3549.9087520782755</v>
      </c>
      <c r="K131" s="17"/>
      <c r="L131" s="17"/>
      <c r="M131" s="17"/>
      <c r="N131" s="17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 x14ac:dyDescent="0.2">
      <c r="A132" s="43"/>
      <c r="B132" s="66"/>
      <c r="C132" s="138" t="s">
        <v>170</v>
      </c>
      <c r="D132" s="138"/>
      <c r="E132" s="138"/>
      <c r="F132" s="138"/>
      <c r="G132" s="138"/>
      <c r="H132" s="138"/>
      <c r="I132" s="66">
        <f>F10</f>
        <v>4</v>
      </c>
      <c r="J132" s="71">
        <f>J131*I132</f>
        <v>14199.635008313102</v>
      </c>
      <c r="K132" s="17"/>
      <c r="L132" s="17"/>
      <c r="M132" s="17"/>
      <c r="N132" s="17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 x14ac:dyDescent="0.2">
      <c r="A133" s="43"/>
      <c r="B133" s="48"/>
      <c r="C133" s="48"/>
      <c r="D133" s="48"/>
      <c r="E133" s="48"/>
      <c r="F133" s="48"/>
      <c r="G133" s="48"/>
      <c r="H133" s="48"/>
      <c r="I133" s="48"/>
      <c r="J133" s="102" t="s">
        <v>171</v>
      </c>
      <c r="K133" s="63"/>
      <c r="L133" s="63"/>
      <c r="M133" s="63"/>
      <c r="N133" s="17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 customHeight="1" x14ac:dyDescent="0.2">
      <c r="A134" s="43"/>
      <c r="B134" s="48"/>
      <c r="C134" s="48"/>
      <c r="D134" s="48"/>
      <c r="E134" s="48"/>
      <c r="F134" s="48"/>
      <c r="G134" s="48"/>
      <c r="H134" s="48"/>
      <c r="I134" s="64"/>
      <c r="J134" s="65">
        <f>J131/J28</f>
        <v>1.9721715289323754</v>
      </c>
      <c r="K134" s="63"/>
      <c r="L134" s="17"/>
      <c r="M134" s="17"/>
      <c r="N134" s="17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51" customHeight="1" x14ac:dyDescent="0.2">
      <c r="A135" s="43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7"/>
      <c r="M135" s="63"/>
      <c r="N135" s="17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 customHeight="1" x14ac:dyDescent="0.2">
      <c r="A136" s="43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7"/>
      <c r="M136" s="17"/>
      <c r="N136" s="17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 x14ac:dyDescent="0.2">
      <c r="A137" s="43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7"/>
      <c r="M137" s="17"/>
      <c r="N137" s="17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 x14ac:dyDescent="0.2">
      <c r="A138" s="43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7"/>
      <c r="M138" s="17"/>
      <c r="N138" s="17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 x14ac:dyDescent="0.2">
      <c r="A139" s="43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7"/>
      <c r="M139" s="17"/>
      <c r="N139" s="17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 x14ac:dyDescent="0.2">
      <c r="A140" s="43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7"/>
      <c r="M140" s="17"/>
      <c r="N140" s="17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 x14ac:dyDescent="0.2">
      <c r="A141" s="43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7"/>
      <c r="M141" s="17"/>
      <c r="N141" s="17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 x14ac:dyDescent="0.2">
      <c r="A142" s="43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7"/>
      <c r="M142" s="17"/>
      <c r="N142" s="17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 x14ac:dyDescent="0.2">
      <c r="A143" s="43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7"/>
      <c r="M143" s="17"/>
      <c r="N143" s="17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 x14ac:dyDescent="0.2">
      <c r="A144" s="43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7"/>
      <c r="M144" s="17"/>
      <c r="N144" s="17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 x14ac:dyDescent="0.2">
      <c r="A145" s="43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7"/>
      <c r="M145" s="17"/>
      <c r="N145" s="17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 x14ac:dyDescent="0.2">
      <c r="A146" s="43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7"/>
      <c r="M146" s="17"/>
      <c r="N146" s="17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 x14ac:dyDescent="0.2">
      <c r="A147" s="43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7"/>
      <c r="M147" s="17"/>
      <c r="N147" s="17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 x14ac:dyDescent="0.2">
      <c r="A148" s="43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7"/>
      <c r="M148" s="17"/>
      <c r="N148" s="17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 x14ac:dyDescent="0.2">
      <c r="A149" s="43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 x14ac:dyDescent="0.2">
      <c r="A150" s="43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 x14ac:dyDescent="0.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 x14ac:dyDescent="0.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 x14ac:dyDescent="0.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 x14ac:dyDescent="0.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 x14ac:dyDescent="0.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 x14ac:dyDescent="0.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 x14ac:dyDescent="0.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 x14ac:dyDescent="0.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 x14ac:dyDescent="0.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 x14ac:dyDescent="0.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 x14ac:dyDescent="0.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 x14ac:dyDescent="0.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 x14ac:dyDescent="0.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 x14ac:dyDescent="0.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 x14ac:dyDescent="0.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 x14ac:dyDescent="0.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 x14ac:dyDescent="0.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 x14ac:dyDescent="0.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 x14ac:dyDescent="0.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 x14ac:dyDescent="0.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 x14ac:dyDescent="0.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4.25" customHeight="1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4.25" customHeight="1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4.25" customHeight="1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4.25" customHeight="1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4.25" customHeight="1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4.25" customHeight="1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4.25" customHeight="1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4.25" customHeight="1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4.25" customHeight="1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4.25" customHeight="1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4.25" customHeight="1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4.25" customHeight="1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4.25" customHeight="1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4.25" customHeight="1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4.25" customHeight="1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4.25" customHeight="1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4.25" customHeight="1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4.25" customHeight="1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4.25" customHeight="1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4.25" customHeight="1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4.25" customHeight="1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4.25" customHeight="1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4.25" customHeight="1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4.25" customHeight="1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4.25" customHeight="1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4.25" customHeight="1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4.25" customHeight="1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4.25" customHeight="1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4.25" customHeight="1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4.25" customHeight="1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4.25" customHeight="1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4.25" customHeight="1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4.25" customHeight="1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4.25" customHeight="1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4.25" customHeight="1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4.25" customHeight="1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4.25" customHeight="1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4.25" customHeight="1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4.25" customHeight="1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4.25" customHeight="1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4.25" customHeight="1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4.25" customHeight="1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4.25" customHeight="1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4.25" customHeight="1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4.25" customHeight="1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4.25" customHeight="1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4.25" customHeight="1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4.25" customHeight="1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4.25" customHeight="1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4.25" customHeight="1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4.25" customHeight="1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4.25" customHeight="1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4.25" customHeight="1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4.25" customHeight="1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4.25" customHeight="1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4.25" customHeight="1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4.25" customHeight="1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4.25" customHeight="1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4.25" customHeight="1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4.25" customHeight="1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4.25" customHeight="1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4.25" customHeight="1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4.25" customHeight="1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4.25" customHeight="1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4.25" customHeight="1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4.25" customHeight="1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4.25" customHeight="1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4.25" customHeight="1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4.25" customHeight="1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4.25" customHeight="1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4.25" customHeight="1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2.75" customHeight="1" x14ac:dyDescent="0.2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2.75" customHeight="1" x14ac:dyDescent="0.2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2.75" customHeight="1" x14ac:dyDescent="0.2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2.75" customHeight="1" x14ac:dyDescent="0.2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2.75" customHeight="1" x14ac:dyDescent="0.2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2.75" customHeight="1" x14ac:dyDescent="0.2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2.75" customHeight="1" x14ac:dyDescent="0.2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2.75" customHeight="1" x14ac:dyDescent="0.2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2.75" customHeight="1" x14ac:dyDescent="0.2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</sheetData>
  <sheetProtection password="C59B" sheet="1" objects="1" scenarios="1"/>
  <mergeCells count="122"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</mergeCells>
  <pageMargins left="0.7" right="0.7" top="0.75" bottom="0.75" header="0" footer="0.51180555555555496"/>
  <pageSetup paperSize="9" scale="48" orientation="portrait" horizontalDpi="300" verticalDpi="300"/>
  <headerFooter>
    <oddHeader>&amp;RRua Simão Tamm, 107 - Cachoeirinha Cep: 31.130-250 - Belo Horizonte – MG Telefax: (31) 3055-3677 / 3055-3679 comercial@maximaservicosmg.com.br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topLeftCell="A94" zoomScaleNormal="100" workbookViewId="0">
      <selection activeCell="A3" sqref="A3:H4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 customWidth="1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</cols>
  <sheetData>
    <row r="1" spans="1:26" ht="16.5" customHeight="1" x14ac:dyDescent="0.2">
      <c r="A1" s="43"/>
      <c r="B1" s="44"/>
      <c r="C1" s="44"/>
      <c r="D1" s="44"/>
      <c r="E1" s="3"/>
      <c r="F1" s="3"/>
      <c r="G1" s="44"/>
      <c r="H1" s="3"/>
      <c r="I1" s="3"/>
      <c r="J1" s="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6.5" customHeight="1" x14ac:dyDescent="0.2">
      <c r="A2" s="43"/>
      <c r="B2" s="2" t="s">
        <v>44</v>
      </c>
      <c r="C2" s="2"/>
      <c r="D2" s="2"/>
      <c r="E2" s="2"/>
      <c r="F2" s="2"/>
      <c r="G2" s="2"/>
      <c r="H2" s="2"/>
      <c r="I2" s="2"/>
      <c r="J2" s="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6.5" customHeight="1" x14ac:dyDescent="0.2">
      <c r="A3" s="43"/>
      <c r="B3" s="45" t="s">
        <v>45</v>
      </c>
      <c r="C3" s="1" t="s">
        <v>46</v>
      </c>
      <c r="D3" s="1"/>
      <c r="E3" s="1"/>
      <c r="F3" s="1"/>
      <c r="G3" s="1"/>
      <c r="H3" s="1"/>
      <c r="I3" s="1"/>
      <c r="J3" s="4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6.5" customHeight="1" x14ac:dyDescent="0.2">
      <c r="A4" s="43"/>
      <c r="B4" s="45" t="s">
        <v>47</v>
      </c>
      <c r="C4" s="1" t="s">
        <v>48</v>
      </c>
      <c r="D4" s="1"/>
      <c r="E4" s="1"/>
      <c r="F4" s="1"/>
      <c r="G4" s="1"/>
      <c r="H4" s="1"/>
      <c r="I4" s="1"/>
      <c r="J4" s="45" t="s">
        <v>49</v>
      </c>
      <c r="K4" s="16"/>
      <c r="L4" s="16"/>
      <c r="M4" s="16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6.5" customHeight="1" x14ac:dyDescent="0.2">
      <c r="A5" s="43"/>
      <c r="B5" s="45" t="s">
        <v>50</v>
      </c>
      <c r="C5" s="1" t="s">
        <v>51</v>
      </c>
      <c r="D5" s="1"/>
      <c r="E5" s="1"/>
      <c r="F5" s="1"/>
      <c r="G5" s="1"/>
      <c r="H5" s="1"/>
      <c r="I5" s="1"/>
      <c r="J5" s="47">
        <v>2021</v>
      </c>
      <c r="K5" s="16"/>
      <c r="L5" s="16"/>
      <c r="M5" s="1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6.5" customHeight="1" x14ac:dyDescent="0.2">
      <c r="A6" s="43"/>
      <c r="B6" s="45" t="s">
        <v>52</v>
      </c>
      <c r="C6" s="1" t="s">
        <v>53</v>
      </c>
      <c r="D6" s="1"/>
      <c r="E6" s="1"/>
      <c r="F6" s="1"/>
      <c r="G6" s="1"/>
      <c r="H6" s="1"/>
      <c r="I6" s="1"/>
      <c r="J6" s="45">
        <v>12</v>
      </c>
      <c r="K6" s="16"/>
      <c r="L6" s="16"/>
      <c r="M6" s="1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6.5" customHeight="1" x14ac:dyDescent="0.2">
      <c r="A7" s="43"/>
      <c r="B7" s="48"/>
      <c r="C7" s="48"/>
      <c r="D7" s="48"/>
      <c r="E7" s="48"/>
      <c r="F7" s="48"/>
      <c r="G7" s="48"/>
      <c r="H7" s="48"/>
      <c r="I7" s="48"/>
      <c r="J7" s="49">
        <v>15.22</v>
      </c>
      <c r="K7" s="16"/>
      <c r="L7" s="16"/>
      <c r="M7" s="1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2.75" customHeight="1" x14ac:dyDescent="0.2">
      <c r="A8" s="43"/>
      <c r="B8" s="2" t="s">
        <v>54</v>
      </c>
      <c r="C8" s="2"/>
      <c r="D8" s="2"/>
      <c r="E8" s="2"/>
      <c r="F8" s="2"/>
      <c r="G8" s="2"/>
      <c r="H8" s="2"/>
      <c r="I8" s="2"/>
      <c r="J8" s="2"/>
      <c r="K8" s="16"/>
      <c r="L8" s="16"/>
      <c r="M8" s="1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2.75" customHeight="1" x14ac:dyDescent="0.2">
      <c r="A9" s="43"/>
      <c r="B9" s="1" t="s">
        <v>55</v>
      </c>
      <c r="C9" s="1"/>
      <c r="D9" s="1"/>
      <c r="E9" s="45" t="s">
        <v>56</v>
      </c>
      <c r="F9" s="1" t="s">
        <v>57</v>
      </c>
      <c r="G9" s="1"/>
      <c r="H9" s="1"/>
      <c r="I9" s="1"/>
      <c r="J9" s="1"/>
      <c r="K9" s="16"/>
      <c r="L9" s="16"/>
      <c r="M9" s="16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2.75" customHeight="1" x14ac:dyDescent="0.2">
      <c r="A10" s="43"/>
      <c r="B10" s="126" t="s">
        <v>177</v>
      </c>
      <c r="C10" s="126"/>
      <c r="D10" s="126"/>
      <c r="E10" s="45" t="s">
        <v>3</v>
      </c>
      <c r="F10" s="126">
        <v>1</v>
      </c>
      <c r="G10" s="126"/>
      <c r="H10" s="126"/>
      <c r="I10" s="126"/>
      <c r="J10" s="126"/>
      <c r="K10" s="16"/>
      <c r="L10" s="16"/>
      <c r="M10" s="16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2.75" customHeight="1" x14ac:dyDescent="0.2">
      <c r="A11" s="43"/>
      <c r="B11" s="48"/>
      <c r="C11" s="48"/>
      <c r="D11" s="48"/>
      <c r="E11" s="48"/>
      <c r="F11" s="48"/>
      <c r="G11" s="48"/>
      <c r="H11" s="48"/>
      <c r="I11" s="48"/>
      <c r="J11" s="48"/>
      <c r="K11" s="16"/>
      <c r="L11" s="16"/>
      <c r="M11" s="16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6.5" customHeight="1" x14ac:dyDescent="0.2">
      <c r="A12" s="43"/>
      <c r="B12" s="2" t="s">
        <v>59</v>
      </c>
      <c r="C12" s="2"/>
      <c r="D12" s="2"/>
      <c r="E12" s="2"/>
      <c r="F12" s="2"/>
      <c r="G12" s="2"/>
      <c r="H12" s="2"/>
      <c r="I12" s="2"/>
      <c r="J12" s="2"/>
      <c r="K12" s="16"/>
      <c r="L12" s="16"/>
      <c r="M12" s="16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2.75" customHeight="1" x14ac:dyDescent="0.2">
      <c r="A13" s="43"/>
      <c r="B13" s="45">
        <v>1</v>
      </c>
      <c r="C13" s="136" t="s">
        <v>60</v>
      </c>
      <c r="D13" s="136"/>
      <c r="E13" s="136"/>
      <c r="F13" s="136"/>
      <c r="G13" s="136"/>
      <c r="H13" s="136"/>
      <c r="I13" s="136"/>
      <c r="J13" s="110" t="str">
        <f>B10</f>
        <v>Padeiro</v>
      </c>
      <c r="K13" s="17"/>
      <c r="L13" s="17"/>
      <c r="M13" s="17"/>
      <c r="N13" s="17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2.75" customHeight="1" x14ac:dyDescent="0.2">
      <c r="A14" s="43"/>
      <c r="B14" s="45">
        <v>2</v>
      </c>
      <c r="C14" s="1" t="s">
        <v>61</v>
      </c>
      <c r="D14" s="1"/>
      <c r="E14" s="1"/>
      <c r="F14" s="1"/>
      <c r="G14" s="1"/>
      <c r="H14" s="1"/>
      <c r="I14" s="1"/>
      <c r="J14" s="50" t="s">
        <v>178</v>
      </c>
      <c r="K14" s="17"/>
      <c r="L14" s="17"/>
      <c r="M14" s="17"/>
      <c r="N14" s="17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2.75" customHeight="1" x14ac:dyDescent="0.2">
      <c r="A15" s="43"/>
      <c r="B15" s="45">
        <v>3</v>
      </c>
      <c r="C15" s="1" t="s">
        <v>63</v>
      </c>
      <c r="D15" s="1"/>
      <c r="E15" s="1"/>
      <c r="F15" s="1"/>
      <c r="G15" s="1"/>
      <c r="H15" s="1"/>
      <c r="I15" s="1"/>
      <c r="J15" s="103">
        <v>1806.57</v>
      </c>
      <c r="K15" s="104" t="s">
        <v>176</v>
      </c>
      <c r="L15" s="17"/>
      <c r="M15" s="17"/>
      <c r="N15" s="17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6.25" customHeight="1" x14ac:dyDescent="0.2">
      <c r="A16" s="52"/>
      <c r="B16" s="53">
        <v>4</v>
      </c>
      <c r="C16" s="127" t="s">
        <v>64</v>
      </c>
      <c r="D16" s="127"/>
      <c r="E16" s="127"/>
      <c r="F16" s="127"/>
      <c r="G16" s="127"/>
      <c r="H16" s="127"/>
      <c r="I16" s="127"/>
      <c r="J16" s="54" t="s">
        <v>65</v>
      </c>
      <c r="K16" s="55"/>
      <c r="L16" s="55"/>
      <c r="M16" s="55"/>
      <c r="N16" s="55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38.25" customHeight="1" x14ac:dyDescent="0.2">
      <c r="A17" s="52"/>
      <c r="B17" s="53">
        <v>5</v>
      </c>
      <c r="C17" s="127" t="s">
        <v>66</v>
      </c>
      <c r="D17" s="127"/>
      <c r="E17" s="127"/>
      <c r="F17" s="127"/>
      <c r="G17" s="127"/>
      <c r="H17" s="127"/>
      <c r="I17" s="127"/>
      <c r="J17" s="56" t="str">
        <f>'[1]Aux Conserv Alimentos INSALUBRE'!J17</f>
        <v>SIND INT IND ALIM PANIF CONF MASSAS ALIM S MINAS</v>
      </c>
      <c r="K17" s="55"/>
      <c r="L17" s="55"/>
      <c r="M17" s="55"/>
      <c r="N17" s="55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">
      <c r="A18" s="43"/>
      <c r="B18" s="45">
        <v>6</v>
      </c>
      <c r="C18" s="1" t="s">
        <v>68</v>
      </c>
      <c r="D18" s="1"/>
      <c r="E18" s="1"/>
      <c r="F18" s="1"/>
      <c r="G18" s="1"/>
      <c r="H18" s="1"/>
      <c r="I18" s="1"/>
      <c r="J18" s="57">
        <f>'[1]Aux Conserv Alimentos INSALUBRE'!J18</f>
        <v>44197</v>
      </c>
      <c r="K18" s="17"/>
      <c r="L18" s="17"/>
      <c r="M18" s="17"/>
      <c r="N18" s="17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6.5" customHeight="1" x14ac:dyDescent="0.2">
      <c r="A19" s="43"/>
      <c r="B19" s="128"/>
      <c r="C19" s="128"/>
      <c r="D19" s="128"/>
      <c r="E19" s="128"/>
      <c r="F19" s="128"/>
      <c r="G19" s="128"/>
      <c r="H19" s="128"/>
      <c r="I19" s="128"/>
      <c r="J19" s="128"/>
      <c r="K19" s="17"/>
      <c r="L19" s="17"/>
      <c r="M19" s="17"/>
      <c r="N19" s="17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6.5" customHeight="1" x14ac:dyDescent="0.2">
      <c r="A20" s="43"/>
      <c r="B20" s="48"/>
      <c r="C20" s="48"/>
      <c r="D20" s="48"/>
      <c r="E20" s="48"/>
      <c r="F20" s="48"/>
      <c r="G20" s="48"/>
      <c r="H20" s="48"/>
      <c r="I20" s="48"/>
      <c r="J20" s="48"/>
      <c r="K20" s="17"/>
      <c r="L20" s="17"/>
      <c r="M20" s="17"/>
      <c r="N20" s="17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6.5" customHeight="1" x14ac:dyDescent="0.2">
      <c r="A21" s="43"/>
      <c r="B21" s="129" t="s">
        <v>69</v>
      </c>
      <c r="C21" s="129"/>
      <c r="D21" s="129"/>
      <c r="E21" s="129"/>
      <c r="F21" s="129"/>
      <c r="G21" s="129"/>
      <c r="H21" s="129"/>
      <c r="I21" s="129"/>
      <c r="J21" s="129"/>
      <c r="K21" s="17"/>
      <c r="L21" s="17"/>
      <c r="M21" s="17"/>
      <c r="N21" s="17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2.75" customHeight="1" x14ac:dyDescent="0.2">
      <c r="A22" s="43"/>
      <c r="B22" s="58">
        <v>1</v>
      </c>
      <c r="C22" s="130" t="s">
        <v>70</v>
      </c>
      <c r="D22" s="130"/>
      <c r="E22" s="130"/>
      <c r="F22" s="130"/>
      <c r="G22" s="130"/>
      <c r="H22" s="130"/>
      <c r="I22" s="58" t="s">
        <v>71</v>
      </c>
      <c r="J22" s="58" t="s">
        <v>72</v>
      </c>
      <c r="K22" s="17"/>
      <c r="L22" s="17"/>
      <c r="M22" s="17"/>
      <c r="N22" s="1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2.75" customHeight="1" x14ac:dyDescent="0.2">
      <c r="A23" s="43"/>
      <c r="B23" s="58" t="s">
        <v>45</v>
      </c>
      <c r="C23" s="131" t="s">
        <v>73</v>
      </c>
      <c r="D23" s="131"/>
      <c r="E23" s="131"/>
      <c r="F23" s="131"/>
      <c r="G23" s="131"/>
      <c r="H23" s="131"/>
      <c r="I23" s="47"/>
      <c r="J23" s="59">
        <f>J15</f>
        <v>1806.57</v>
      </c>
      <c r="K23" s="17"/>
      <c r="L23" s="17"/>
      <c r="M23" s="17"/>
      <c r="N23" s="17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2.75" customHeight="1" x14ac:dyDescent="0.2">
      <c r="A24" s="43"/>
      <c r="B24" s="58" t="s">
        <v>47</v>
      </c>
      <c r="C24" s="131" t="s">
        <v>74</v>
      </c>
      <c r="D24" s="131"/>
      <c r="E24" s="131"/>
      <c r="F24" s="131"/>
      <c r="G24" s="131"/>
      <c r="H24" s="131"/>
      <c r="I24" s="60"/>
      <c r="J24" s="59">
        <f>J23*I24</f>
        <v>0</v>
      </c>
      <c r="K24" s="17"/>
      <c r="L24" s="17"/>
      <c r="M24" s="17"/>
      <c r="N24" s="17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2.75" customHeight="1" x14ac:dyDescent="0.2">
      <c r="A25" s="43"/>
      <c r="B25" s="58" t="s">
        <v>50</v>
      </c>
      <c r="C25" s="131" t="s">
        <v>75</v>
      </c>
      <c r="D25" s="131"/>
      <c r="E25" s="131"/>
      <c r="F25" s="131"/>
      <c r="G25" s="131"/>
      <c r="H25" s="131"/>
      <c r="I25" s="111"/>
      <c r="J25" s="59">
        <f>998*I25</f>
        <v>0</v>
      </c>
      <c r="K25" s="61"/>
      <c r="L25" s="17"/>
      <c r="M25" s="17"/>
      <c r="N25" s="17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2.75" customHeight="1" x14ac:dyDescent="0.2">
      <c r="A26" s="43"/>
      <c r="B26" s="58" t="s">
        <v>52</v>
      </c>
      <c r="C26" s="131" t="s">
        <v>76</v>
      </c>
      <c r="D26" s="131"/>
      <c r="E26" s="131"/>
      <c r="F26" s="131"/>
      <c r="G26" s="131"/>
      <c r="H26" s="131"/>
      <c r="I26" s="60"/>
      <c r="J26" s="59">
        <v>0</v>
      </c>
      <c r="K26" s="17"/>
      <c r="L26" s="17"/>
      <c r="M26" s="17"/>
      <c r="N26" s="1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.75" customHeight="1" x14ac:dyDescent="0.2">
      <c r="A27" s="43"/>
      <c r="B27" s="58" t="s">
        <v>77</v>
      </c>
      <c r="C27" s="131" t="s">
        <v>78</v>
      </c>
      <c r="D27" s="131"/>
      <c r="E27" s="131"/>
      <c r="F27" s="131"/>
      <c r="G27" s="131"/>
      <c r="H27" s="131"/>
      <c r="I27" s="60"/>
      <c r="J27" s="59">
        <v>0</v>
      </c>
      <c r="K27" s="17"/>
      <c r="L27" s="17"/>
      <c r="M27" s="17"/>
      <c r="N27" s="1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2.75" customHeight="1" x14ac:dyDescent="0.2">
      <c r="A28" s="43"/>
      <c r="B28" s="130" t="s">
        <v>79</v>
      </c>
      <c r="C28" s="130"/>
      <c r="D28" s="130"/>
      <c r="E28" s="130"/>
      <c r="F28" s="130"/>
      <c r="G28" s="130"/>
      <c r="H28" s="130"/>
      <c r="I28" s="130"/>
      <c r="J28" s="62">
        <f>SUM(J23:J27)</f>
        <v>1806.57</v>
      </c>
      <c r="K28" s="63"/>
      <c r="L28" s="17"/>
      <c r="M28" s="17"/>
      <c r="N28" s="17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 x14ac:dyDescent="0.2">
      <c r="A29" s="43"/>
      <c r="B29" s="64"/>
      <c r="C29" s="64"/>
      <c r="D29" s="64"/>
      <c r="E29" s="64"/>
      <c r="F29" s="64"/>
      <c r="G29" s="64"/>
      <c r="H29" s="64"/>
      <c r="I29" s="64"/>
      <c r="J29" s="65"/>
      <c r="K29" s="17"/>
      <c r="L29" s="17"/>
      <c r="M29" s="17"/>
      <c r="N29" s="17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 x14ac:dyDescent="0.2">
      <c r="A30" s="43"/>
      <c r="B30" s="64"/>
      <c r="C30" s="64"/>
      <c r="D30" s="64"/>
      <c r="E30" s="64"/>
      <c r="F30" s="64"/>
      <c r="G30" s="64"/>
      <c r="H30" s="64"/>
      <c r="I30" s="64"/>
      <c r="J30" s="65"/>
      <c r="K30" s="17"/>
      <c r="L30" s="17"/>
      <c r="M30" s="17"/>
      <c r="N30" s="17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2.75" customHeight="1" x14ac:dyDescent="0.2">
      <c r="A31" s="43"/>
      <c r="B31" s="2" t="s">
        <v>80</v>
      </c>
      <c r="C31" s="2"/>
      <c r="D31" s="2"/>
      <c r="E31" s="2"/>
      <c r="F31" s="2"/>
      <c r="G31" s="2"/>
      <c r="H31" s="2"/>
      <c r="I31" s="2"/>
      <c r="J31" s="2"/>
      <c r="K31" s="17"/>
      <c r="L31" s="17"/>
      <c r="M31" s="17"/>
      <c r="N31" s="17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2.75" customHeight="1" x14ac:dyDescent="0.2">
      <c r="A32" s="43"/>
      <c r="B32" s="132" t="s">
        <v>81</v>
      </c>
      <c r="C32" s="132"/>
      <c r="D32" s="132"/>
      <c r="E32" s="132"/>
      <c r="F32" s="132"/>
      <c r="G32" s="132"/>
      <c r="H32" s="132"/>
      <c r="I32" s="66" t="s">
        <v>71</v>
      </c>
      <c r="J32" s="66" t="s">
        <v>72</v>
      </c>
      <c r="K32" s="17"/>
      <c r="L32" s="17"/>
      <c r="M32" s="17"/>
      <c r="N32" s="1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2.75" customHeight="1" x14ac:dyDescent="0.2">
      <c r="A33" s="43"/>
      <c r="B33" s="132" t="s">
        <v>82</v>
      </c>
      <c r="C33" s="132"/>
      <c r="D33" s="132"/>
      <c r="E33" s="132"/>
      <c r="F33" s="132"/>
      <c r="G33" s="132"/>
      <c r="H33" s="132"/>
      <c r="I33" s="132"/>
      <c r="J33" s="67">
        <f>J28</f>
        <v>1806.57</v>
      </c>
      <c r="K33" s="17"/>
      <c r="L33" s="17"/>
      <c r="M33" s="17"/>
      <c r="N33" s="17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2.75" customHeight="1" x14ac:dyDescent="0.2">
      <c r="A34" s="43"/>
      <c r="B34" s="66" t="s">
        <v>45</v>
      </c>
      <c r="C34" s="1" t="s">
        <v>83</v>
      </c>
      <c r="D34" s="1"/>
      <c r="E34" s="1"/>
      <c r="F34" s="1"/>
      <c r="G34" s="1"/>
      <c r="H34" s="1"/>
      <c r="I34" s="68">
        <f>(1/12)</f>
        <v>8.3333333333333329E-2</v>
      </c>
      <c r="J34" s="69">
        <f>$J$33*I34</f>
        <v>150.54749999999999</v>
      </c>
      <c r="K34" s="17"/>
      <c r="L34" s="17"/>
      <c r="M34" s="17"/>
      <c r="N34" s="17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2.75" customHeight="1" x14ac:dyDescent="0.2">
      <c r="A35" s="43"/>
      <c r="B35" s="66" t="s">
        <v>47</v>
      </c>
      <c r="C35" s="1" t="s">
        <v>84</v>
      </c>
      <c r="D35" s="1"/>
      <c r="E35" s="1"/>
      <c r="F35" s="1"/>
      <c r="G35" s="1"/>
      <c r="H35" s="1"/>
      <c r="I35" s="68">
        <f>(1/12)+((1/12)/3)</f>
        <v>0.1111111111111111</v>
      </c>
      <c r="J35" s="69">
        <f>$J$33*I35</f>
        <v>200.73</v>
      </c>
      <c r="K35" s="17"/>
      <c r="L35" s="17"/>
      <c r="M35" s="17"/>
      <c r="N35" s="17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 x14ac:dyDescent="0.2">
      <c r="A36" s="43"/>
      <c r="B36" s="132" t="s">
        <v>85</v>
      </c>
      <c r="C36" s="132"/>
      <c r="D36" s="132"/>
      <c r="E36" s="132"/>
      <c r="F36" s="132"/>
      <c r="G36" s="132"/>
      <c r="H36" s="132"/>
      <c r="I36" s="70">
        <f>I34+I35</f>
        <v>0.19444444444444442</v>
      </c>
      <c r="J36" s="71">
        <f>SUM(J34:J35)</f>
        <v>351.27749999999997</v>
      </c>
      <c r="K36" s="63"/>
      <c r="L36" s="17"/>
      <c r="M36" s="17"/>
      <c r="N36" s="17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 x14ac:dyDescent="0.2">
      <c r="A37" s="43"/>
      <c r="B37" s="72"/>
      <c r="C37" s="73"/>
      <c r="D37" s="73"/>
      <c r="E37" s="73"/>
      <c r="F37" s="73"/>
      <c r="G37" s="73"/>
      <c r="H37" s="73"/>
      <c r="I37" s="74"/>
      <c r="J37" s="75"/>
      <c r="K37" s="17"/>
      <c r="L37" s="17"/>
      <c r="M37" s="17"/>
      <c r="N37" s="1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 x14ac:dyDescent="0.2">
      <c r="A38" s="43"/>
      <c r="B38" s="132" t="s">
        <v>86</v>
      </c>
      <c r="C38" s="132"/>
      <c r="D38" s="132"/>
      <c r="E38" s="132"/>
      <c r="F38" s="132"/>
      <c r="G38" s="132"/>
      <c r="H38" s="132"/>
      <c r="I38" s="66" t="s">
        <v>71</v>
      </c>
      <c r="J38" s="66" t="s">
        <v>72</v>
      </c>
      <c r="K38" s="17"/>
      <c r="L38" s="17"/>
      <c r="M38" s="17"/>
      <c r="N38" s="17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 x14ac:dyDescent="0.2">
      <c r="A39" s="43"/>
      <c r="B39" s="132" t="s">
        <v>87</v>
      </c>
      <c r="C39" s="132"/>
      <c r="D39" s="132"/>
      <c r="E39" s="132"/>
      <c r="F39" s="132"/>
      <c r="G39" s="132"/>
      <c r="H39" s="132"/>
      <c r="I39" s="132"/>
      <c r="J39" s="76">
        <f>J28+J36</f>
        <v>2157.8474999999999</v>
      </c>
      <c r="K39" s="17"/>
      <c r="L39" s="17"/>
      <c r="M39" s="17"/>
      <c r="N39" s="17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 x14ac:dyDescent="0.2">
      <c r="A40" s="43"/>
      <c r="B40" s="66" t="s">
        <v>45</v>
      </c>
      <c r="C40" s="1" t="s">
        <v>88</v>
      </c>
      <c r="D40" s="1"/>
      <c r="E40" s="1"/>
      <c r="F40" s="1"/>
      <c r="G40" s="1"/>
      <c r="H40" s="1"/>
      <c r="I40" s="68">
        <v>0.2</v>
      </c>
      <c r="J40" s="69">
        <f t="shared" ref="J40:J47" si="0">$J$39*I40</f>
        <v>431.56950000000001</v>
      </c>
      <c r="K40" s="17"/>
      <c r="L40" s="17"/>
      <c r="M40" s="17"/>
      <c r="N40" s="17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.75" customHeight="1" x14ac:dyDescent="0.2">
      <c r="A41" s="43"/>
      <c r="B41" s="66" t="s">
        <v>47</v>
      </c>
      <c r="C41" s="1" t="s">
        <v>89</v>
      </c>
      <c r="D41" s="1"/>
      <c r="E41" s="1"/>
      <c r="F41" s="1"/>
      <c r="G41" s="1"/>
      <c r="H41" s="1"/>
      <c r="I41" s="68">
        <v>2.5000000000000001E-2</v>
      </c>
      <c r="J41" s="69">
        <f t="shared" si="0"/>
        <v>53.946187500000001</v>
      </c>
      <c r="K41" s="17"/>
      <c r="L41" s="17"/>
      <c r="M41" s="17"/>
      <c r="N41" s="17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 x14ac:dyDescent="0.2">
      <c r="A42" s="43"/>
      <c r="B42" s="66" t="s">
        <v>50</v>
      </c>
      <c r="C42" s="1" t="s">
        <v>90</v>
      </c>
      <c r="D42" s="1"/>
      <c r="E42" s="1"/>
      <c r="F42" s="1"/>
      <c r="G42" s="1"/>
      <c r="H42" s="1"/>
      <c r="I42" s="77">
        <v>0</v>
      </c>
      <c r="J42" s="69">
        <f t="shared" si="0"/>
        <v>0</v>
      </c>
      <c r="K42" s="17"/>
      <c r="L42" s="17"/>
      <c r="M42" s="17"/>
      <c r="N42" s="17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 customHeight="1" x14ac:dyDescent="0.2">
      <c r="A43" s="43"/>
      <c r="B43" s="66" t="s">
        <v>52</v>
      </c>
      <c r="C43" s="1" t="s">
        <v>91</v>
      </c>
      <c r="D43" s="1"/>
      <c r="E43" s="1"/>
      <c r="F43" s="1"/>
      <c r="G43" s="1"/>
      <c r="H43" s="1"/>
      <c r="I43" s="68">
        <v>1.4999999999999999E-2</v>
      </c>
      <c r="J43" s="69">
        <f t="shared" si="0"/>
        <v>32.367712499999996</v>
      </c>
      <c r="K43" s="17"/>
      <c r="L43" s="17"/>
      <c r="M43" s="17"/>
      <c r="N43" s="17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 x14ac:dyDescent="0.2">
      <c r="A44" s="43"/>
      <c r="B44" s="66" t="s">
        <v>77</v>
      </c>
      <c r="C44" s="1" t="s">
        <v>92</v>
      </c>
      <c r="D44" s="1"/>
      <c r="E44" s="1"/>
      <c r="F44" s="1"/>
      <c r="G44" s="1"/>
      <c r="H44" s="1"/>
      <c r="I44" s="68">
        <v>0.01</v>
      </c>
      <c r="J44" s="69">
        <f t="shared" si="0"/>
        <v>21.578474999999997</v>
      </c>
      <c r="K44" s="17"/>
      <c r="L44" s="17"/>
      <c r="M44" s="17"/>
      <c r="N44" s="17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 x14ac:dyDescent="0.2">
      <c r="A45" s="43"/>
      <c r="B45" s="66" t="s">
        <v>93</v>
      </c>
      <c r="C45" s="1" t="s">
        <v>94</v>
      </c>
      <c r="D45" s="1"/>
      <c r="E45" s="1"/>
      <c r="F45" s="1"/>
      <c r="G45" s="1"/>
      <c r="H45" s="1"/>
      <c r="I45" s="68">
        <v>6.0000000000000001E-3</v>
      </c>
      <c r="J45" s="69">
        <f t="shared" si="0"/>
        <v>12.947085</v>
      </c>
      <c r="K45" s="17"/>
      <c r="L45" s="17"/>
      <c r="M45" s="17"/>
      <c r="N45" s="1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 x14ac:dyDescent="0.2">
      <c r="A46" s="43"/>
      <c r="B46" s="66" t="s">
        <v>95</v>
      </c>
      <c r="C46" s="1" t="s">
        <v>96</v>
      </c>
      <c r="D46" s="1"/>
      <c r="E46" s="1"/>
      <c r="F46" s="1"/>
      <c r="G46" s="1"/>
      <c r="H46" s="1"/>
      <c r="I46" s="68">
        <v>2E-3</v>
      </c>
      <c r="J46" s="69">
        <f t="shared" si="0"/>
        <v>4.3156949999999998</v>
      </c>
      <c r="K46" s="17"/>
      <c r="L46" s="17"/>
      <c r="M46" s="17"/>
      <c r="N46" s="17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 x14ac:dyDescent="0.2">
      <c r="A47" s="43"/>
      <c r="B47" s="66" t="s">
        <v>97</v>
      </c>
      <c r="C47" s="1" t="s">
        <v>98</v>
      </c>
      <c r="D47" s="1"/>
      <c r="E47" s="1"/>
      <c r="F47" s="1"/>
      <c r="G47" s="1"/>
      <c r="H47" s="1"/>
      <c r="I47" s="68">
        <v>0.08</v>
      </c>
      <c r="J47" s="69">
        <f t="shared" si="0"/>
        <v>172.62779999999998</v>
      </c>
      <c r="K47" s="17"/>
      <c r="L47" s="17"/>
      <c r="M47" s="17"/>
      <c r="N47" s="17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 x14ac:dyDescent="0.2">
      <c r="A48" s="43"/>
      <c r="B48" s="132" t="s">
        <v>99</v>
      </c>
      <c r="C48" s="132"/>
      <c r="D48" s="132"/>
      <c r="E48" s="132"/>
      <c r="F48" s="132"/>
      <c r="G48" s="132"/>
      <c r="H48" s="132"/>
      <c r="I48" s="70">
        <f>SUM(I40:I47)</f>
        <v>0.33800000000000002</v>
      </c>
      <c r="J48" s="71">
        <f>SUM(J40:J47)</f>
        <v>729.35245500000008</v>
      </c>
      <c r="K48" s="63"/>
      <c r="L48" s="17"/>
      <c r="M48" s="17"/>
      <c r="N48" s="17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 x14ac:dyDescent="0.2">
      <c r="A49" s="43"/>
      <c r="B49" s="16"/>
      <c r="C49" s="64"/>
      <c r="D49" s="64"/>
      <c r="E49" s="64"/>
      <c r="F49" s="64"/>
      <c r="G49" s="64"/>
      <c r="H49" s="64"/>
      <c r="I49" s="78"/>
      <c r="J49" s="79"/>
      <c r="K49" s="63"/>
      <c r="L49" s="17"/>
      <c r="M49" s="17"/>
      <c r="N49" s="1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2.75" customHeight="1" x14ac:dyDescent="0.2">
      <c r="A50" s="43"/>
      <c r="B50" s="130" t="s">
        <v>100</v>
      </c>
      <c r="C50" s="130"/>
      <c r="D50" s="130"/>
      <c r="E50" s="130"/>
      <c r="F50" s="130"/>
      <c r="G50" s="130"/>
      <c r="H50" s="130"/>
      <c r="I50" s="80"/>
      <c r="J50" s="58" t="s">
        <v>72</v>
      </c>
      <c r="K50" s="17"/>
      <c r="L50" s="17"/>
      <c r="M50" s="17"/>
      <c r="N50" s="17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.75" customHeight="1" x14ac:dyDescent="0.2">
      <c r="A51" s="81"/>
      <c r="B51" s="58" t="s">
        <v>45</v>
      </c>
      <c r="C51" s="131" t="s">
        <v>101</v>
      </c>
      <c r="D51" s="131"/>
      <c r="E51" s="131"/>
      <c r="F51" s="131"/>
      <c r="G51" s="131"/>
      <c r="H51" s="131"/>
      <c r="I51" s="82"/>
      <c r="J51" s="59">
        <f>((26*3.25*2)-(J23*0.06))</f>
        <v>60.605800000000002</v>
      </c>
      <c r="K51" s="83"/>
      <c r="L51" s="83"/>
      <c r="M51" s="83"/>
      <c r="N51" s="83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4.25" customHeight="1" x14ac:dyDescent="0.2">
      <c r="A52" s="43"/>
      <c r="B52" s="58" t="s">
        <v>47</v>
      </c>
      <c r="C52" s="131" t="s">
        <v>102</v>
      </c>
      <c r="D52" s="131"/>
      <c r="E52" s="131"/>
      <c r="F52" s="131"/>
      <c r="G52" s="131"/>
      <c r="H52" s="131"/>
      <c r="I52" s="59"/>
      <c r="J52" s="59">
        <v>211</v>
      </c>
      <c r="K52" s="141" t="s">
        <v>179</v>
      </c>
      <c r="L52" s="141"/>
      <c r="M52" s="17"/>
      <c r="N52" s="17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 x14ac:dyDescent="0.2">
      <c r="A53" s="43"/>
      <c r="B53" s="58" t="s">
        <v>50</v>
      </c>
      <c r="C53" s="131" t="s">
        <v>104</v>
      </c>
      <c r="D53" s="131"/>
      <c r="E53" s="131"/>
      <c r="F53" s="131"/>
      <c r="G53" s="131"/>
      <c r="H53" s="131"/>
      <c r="I53" s="59"/>
      <c r="J53" s="59">
        <v>0</v>
      </c>
      <c r="K53" s="17"/>
      <c r="L53" s="17"/>
      <c r="M53" s="17"/>
      <c r="N53" s="17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 x14ac:dyDescent="0.2">
      <c r="A54" s="43"/>
      <c r="B54" s="58" t="s">
        <v>52</v>
      </c>
      <c r="C54" s="131" t="s">
        <v>106</v>
      </c>
      <c r="D54" s="131"/>
      <c r="E54" s="131"/>
      <c r="F54" s="131"/>
      <c r="G54" s="131"/>
      <c r="H54" s="131"/>
      <c r="I54" s="59"/>
      <c r="J54" s="86">
        <v>0</v>
      </c>
      <c r="K54" s="141" t="s">
        <v>180</v>
      </c>
      <c r="L54" s="141"/>
      <c r="M54" s="17"/>
      <c r="N54" s="17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 x14ac:dyDescent="0.2">
      <c r="A55" s="43"/>
      <c r="B55" s="58" t="s">
        <v>77</v>
      </c>
      <c r="C55" s="131" t="s">
        <v>107</v>
      </c>
      <c r="D55" s="131"/>
      <c r="E55" s="131"/>
      <c r="F55" s="131"/>
      <c r="G55" s="131"/>
      <c r="H55" s="131"/>
      <c r="I55" s="107"/>
      <c r="J55" s="59">
        <f>I55*0.3</f>
        <v>0</v>
      </c>
      <c r="K55" s="112"/>
      <c r="L55" s="17"/>
      <c r="M55" s="17"/>
      <c r="N55" s="17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 x14ac:dyDescent="0.2">
      <c r="A56" s="43"/>
      <c r="B56" s="58" t="s">
        <v>93</v>
      </c>
      <c r="C56" s="131" t="s">
        <v>109</v>
      </c>
      <c r="D56" s="131"/>
      <c r="E56" s="131"/>
      <c r="F56" s="131"/>
      <c r="G56" s="131"/>
      <c r="H56" s="131"/>
      <c r="I56" s="59"/>
      <c r="J56" s="113">
        <v>25</v>
      </c>
      <c r="K56" s="141" t="s">
        <v>181</v>
      </c>
      <c r="L56" s="141"/>
      <c r="M56" s="17"/>
      <c r="N56" s="17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 x14ac:dyDescent="0.2">
      <c r="A57" s="43"/>
      <c r="B57" s="130" t="s">
        <v>110</v>
      </c>
      <c r="C57" s="130"/>
      <c r="D57" s="130"/>
      <c r="E57" s="130"/>
      <c r="F57" s="130"/>
      <c r="G57" s="130"/>
      <c r="H57" s="130"/>
      <c r="I57" s="130"/>
      <c r="J57" s="62">
        <f>SUM(J51:J56)</f>
        <v>296.60579999999999</v>
      </c>
      <c r="K57" s="63"/>
      <c r="L57" s="17"/>
      <c r="M57" s="17"/>
      <c r="N57" s="17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 x14ac:dyDescent="0.2">
      <c r="A58" s="43"/>
      <c r="B58" s="16"/>
      <c r="C58" s="64"/>
      <c r="D58" s="64"/>
      <c r="E58" s="64"/>
      <c r="F58" s="64"/>
      <c r="G58" s="64"/>
      <c r="H58" s="64"/>
      <c r="I58" s="78"/>
      <c r="J58" s="79"/>
      <c r="K58" s="17"/>
      <c r="L58" s="17"/>
      <c r="M58" s="17"/>
      <c r="N58" s="17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 x14ac:dyDescent="0.2">
      <c r="A59" s="43"/>
      <c r="B59" s="2" t="s">
        <v>111</v>
      </c>
      <c r="C59" s="2"/>
      <c r="D59" s="2"/>
      <c r="E59" s="2"/>
      <c r="F59" s="2"/>
      <c r="G59" s="2"/>
      <c r="H59" s="2"/>
      <c r="I59" s="2"/>
      <c r="J59" s="2"/>
      <c r="K59" s="17"/>
      <c r="L59" s="17"/>
      <c r="M59" s="17"/>
      <c r="N59" s="17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2.75" customHeight="1" x14ac:dyDescent="0.2">
      <c r="A60" s="43"/>
      <c r="B60" s="132" t="s">
        <v>112</v>
      </c>
      <c r="C60" s="132"/>
      <c r="D60" s="132"/>
      <c r="E60" s="132"/>
      <c r="F60" s="132"/>
      <c r="G60" s="132"/>
      <c r="H60" s="132"/>
      <c r="I60" s="132"/>
      <c r="J60" s="66" t="s">
        <v>72</v>
      </c>
      <c r="K60" s="17"/>
      <c r="L60" s="17"/>
      <c r="M60" s="17"/>
      <c r="N60" s="17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2.75" customHeight="1" x14ac:dyDescent="0.2">
      <c r="A61" s="43"/>
      <c r="B61" s="66" t="s">
        <v>113</v>
      </c>
      <c r="C61" s="1" t="s">
        <v>114</v>
      </c>
      <c r="D61" s="1"/>
      <c r="E61" s="1"/>
      <c r="F61" s="1"/>
      <c r="G61" s="1"/>
      <c r="H61" s="1"/>
      <c r="I61" s="1"/>
      <c r="J61" s="69">
        <f>J36</f>
        <v>351.27749999999997</v>
      </c>
      <c r="K61" s="17"/>
      <c r="L61" s="17"/>
      <c r="M61" s="17"/>
      <c r="N61" s="17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 x14ac:dyDescent="0.2">
      <c r="A62" s="43"/>
      <c r="B62" s="66" t="s">
        <v>115</v>
      </c>
      <c r="C62" s="1" t="s">
        <v>116</v>
      </c>
      <c r="D62" s="1"/>
      <c r="E62" s="1"/>
      <c r="F62" s="1"/>
      <c r="G62" s="1"/>
      <c r="H62" s="1"/>
      <c r="I62" s="1"/>
      <c r="J62" s="69">
        <f>J48</f>
        <v>729.35245500000008</v>
      </c>
      <c r="K62" s="17"/>
      <c r="L62" s="17"/>
      <c r="M62" s="17"/>
      <c r="N62" s="17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 x14ac:dyDescent="0.2">
      <c r="A63" s="43"/>
      <c r="B63" s="66" t="s">
        <v>117</v>
      </c>
      <c r="C63" s="1" t="s">
        <v>118</v>
      </c>
      <c r="D63" s="1"/>
      <c r="E63" s="1"/>
      <c r="F63" s="1"/>
      <c r="G63" s="1"/>
      <c r="H63" s="1"/>
      <c r="I63" s="1"/>
      <c r="J63" s="69">
        <f>J57</f>
        <v>296.60579999999999</v>
      </c>
      <c r="K63" s="17"/>
      <c r="L63" s="17"/>
      <c r="M63" s="17"/>
      <c r="N63" s="17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 x14ac:dyDescent="0.2">
      <c r="A64" s="81"/>
      <c r="B64" s="132" t="s">
        <v>119</v>
      </c>
      <c r="C64" s="132"/>
      <c r="D64" s="132"/>
      <c r="E64" s="132"/>
      <c r="F64" s="132"/>
      <c r="G64" s="132"/>
      <c r="H64" s="132"/>
      <c r="I64" s="132"/>
      <c r="J64" s="71">
        <f>SUM(J61:J63)</f>
        <v>1377.2357550000002</v>
      </c>
      <c r="K64" s="63"/>
      <c r="L64" s="83"/>
      <c r="M64" s="83"/>
      <c r="N64" s="83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4.25" customHeight="1" x14ac:dyDescent="0.2">
      <c r="A65" s="43"/>
      <c r="B65" s="133"/>
      <c r="C65" s="133"/>
      <c r="D65" s="133"/>
      <c r="E65" s="133"/>
      <c r="F65" s="133"/>
      <c r="G65" s="133"/>
      <c r="H65" s="133"/>
      <c r="I65" s="133"/>
      <c r="J65" s="133"/>
      <c r="K65" s="17"/>
      <c r="L65" s="17"/>
      <c r="M65" s="17"/>
      <c r="N65" s="17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 x14ac:dyDescent="0.2">
      <c r="A66" s="43"/>
      <c r="B66" s="88"/>
      <c r="C66" s="88"/>
      <c r="D66" s="88"/>
      <c r="E66" s="88"/>
      <c r="F66" s="88"/>
      <c r="G66" s="88"/>
      <c r="H66" s="88"/>
      <c r="I66" s="88"/>
      <c r="J66" s="88"/>
      <c r="K66" s="17"/>
      <c r="L66" s="17"/>
      <c r="M66" s="17"/>
      <c r="N66" s="17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 x14ac:dyDescent="0.2">
      <c r="A67" s="43"/>
      <c r="B67" s="2" t="s">
        <v>120</v>
      </c>
      <c r="C67" s="2"/>
      <c r="D67" s="2"/>
      <c r="E67" s="2"/>
      <c r="F67" s="2"/>
      <c r="G67" s="2"/>
      <c r="H67" s="2"/>
      <c r="I67" s="2"/>
      <c r="J67" s="2"/>
      <c r="K67" s="17"/>
      <c r="L67" s="17"/>
      <c r="M67" s="17"/>
      <c r="N67" s="17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 x14ac:dyDescent="0.2">
      <c r="A68" s="43"/>
      <c r="B68" s="66">
        <v>3</v>
      </c>
      <c r="C68" s="132" t="s">
        <v>121</v>
      </c>
      <c r="D68" s="132"/>
      <c r="E68" s="132"/>
      <c r="F68" s="132"/>
      <c r="G68" s="132"/>
      <c r="H68" s="132"/>
      <c r="I68" s="66" t="s">
        <v>71</v>
      </c>
      <c r="J68" s="66" t="s">
        <v>72</v>
      </c>
      <c r="K68" s="17"/>
      <c r="L68" s="17"/>
      <c r="M68" s="17"/>
      <c r="N68" s="17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 x14ac:dyDescent="0.2">
      <c r="A69" s="43"/>
      <c r="B69" s="132" t="s">
        <v>82</v>
      </c>
      <c r="C69" s="132"/>
      <c r="D69" s="132"/>
      <c r="E69" s="132"/>
      <c r="F69" s="132"/>
      <c r="G69" s="132"/>
      <c r="H69" s="132"/>
      <c r="I69" s="132"/>
      <c r="J69" s="76">
        <f>J28</f>
        <v>1806.57</v>
      </c>
      <c r="K69" s="17"/>
      <c r="L69" s="17"/>
      <c r="M69" s="17"/>
      <c r="N69" s="17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 x14ac:dyDescent="0.2">
      <c r="A70" s="43"/>
      <c r="B70" s="66" t="s">
        <v>45</v>
      </c>
      <c r="C70" s="1" t="s">
        <v>122</v>
      </c>
      <c r="D70" s="1"/>
      <c r="E70" s="1"/>
      <c r="F70" s="1"/>
      <c r="G70" s="1"/>
      <c r="H70" s="1"/>
      <c r="I70" s="68">
        <f>((1/12)*0.05)</f>
        <v>4.1666666666666666E-3</v>
      </c>
      <c r="J70" s="69">
        <f>$J$69*I70</f>
        <v>7.5273749999999993</v>
      </c>
      <c r="K70" s="63"/>
      <c r="L70" s="17"/>
      <c r="M70" s="17"/>
      <c r="N70" s="17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 x14ac:dyDescent="0.2">
      <c r="A71" s="43"/>
      <c r="B71" s="66" t="s">
        <v>47</v>
      </c>
      <c r="C71" s="1" t="s">
        <v>123</v>
      </c>
      <c r="D71" s="1"/>
      <c r="E71" s="1"/>
      <c r="F71" s="1"/>
      <c r="G71" s="1"/>
      <c r="H71" s="1"/>
      <c r="I71" s="68">
        <f>I70*0.08</f>
        <v>3.3333333333333332E-4</v>
      </c>
      <c r="J71" s="69">
        <f>$J$69*I71</f>
        <v>0.60219</v>
      </c>
      <c r="K71" s="63"/>
      <c r="L71" s="17"/>
      <c r="M71" s="17"/>
      <c r="N71" s="17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 x14ac:dyDescent="0.2">
      <c r="A72" s="43"/>
      <c r="B72" s="66" t="s">
        <v>50</v>
      </c>
      <c r="C72" s="1" t="s">
        <v>124</v>
      </c>
      <c r="D72" s="1"/>
      <c r="E72" s="1"/>
      <c r="F72" s="1"/>
      <c r="G72" s="1"/>
      <c r="H72" s="1"/>
      <c r="I72" s="68">
        <f>(7/30)/12</f>
        <v>1.9444444444444445E-2</v>
      </c>
      <c r="J72" s="69">
        <f>$J$69*I72</f>
        <v>35.127749999999999</v>
      </c>
      <c r="K72" s="89" t="s">
        <v>125</v>
      </c>
      <c r="L72" s="17"/>
      <c r="M72" s="17"/>
      <c r="N72" s="17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 x14ac:dyDescent="0.2">
      <c r="A73" s="43"/>
      <c r="B73" s="66" t="s">
        <v>52</v>
      </c>
      <c r="C73" s="1" t="s">
        <v>126</v>
      </c>
      <c r="D73" s="1"/>
      <c r="E73" s="1"/>
      <c r="F73" s="1"/>
      <c r="G73" s="1"/>
      <c r="H73" s="1"/>
      <c r="I73" s="68">
        <f>I72*I48</f>
        <v>6.5722222222222224E-3</v>
      </c>
      <c r="J73" s="69">
        <f>$J$69*I73</f>
        <v>11.873179499999999</v>
      </c>
      <c r="K73" s="90"/>
      <c r="L73" s="17"/>
      <c r="M73" s="17"/>
      <c r="N73" s="17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 x14ac:dyDescent="0.2">
      <c r="A74" s="17"/>
      <c r="B74" s="66" t="s">
        <v>77</v>
      </c>
      <c r="C74" s="1" t="s">
        <v>127</v>
      </c>
      <c r="D74" s="1"/>
      <c r="E74" s="1"/>
      <c r="F74" s="1"/>
      <c r="G74" s="1"/>
      <c r="H74" s="1"/>
      <c r="I74" s="68">
        <f>(0.4*0.08)</f>
        <v>3.2000000000000001E-2</v>
      </c>
      <c r="J74" s="69">
        <f>$J$69*I74</f>
        <v>57.81024</v>
      </c>
      <c r="K74" s="63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 x14ac:dyDescent="0.2">
      <c r="A75" s="43"/>
      <c r="B75" s="132" t="s">
        <v>128</v>
      </c>
      <c r="C75" s="132"/>
      <c r="D75" s="132"/>
      <c r="E75" s="132"/>
      <c r="F75" s="132"/>
      <c r="G75" s="132"/>
      <c r="H75" s="132"/>
      <c r="I75" s="70">
        <f>SUM(I70:I74)</f>
        <v>6.2516666666666665E-2</v>
      </c>
      <c r="J75" s="71">
        <f>SUM(J70:J74)</f>
        <v>112.94073449999999</v>
      </c>
      <c r="K75" s="63"/>
      <c r="L75" s="17"/>
      <c r="M75" s="17"/>
      <c r="N75" s="17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 x14ac:dyDescent="0.2">
      <c r="A76" s="81"/>
      <c r="B76" s="134"/>
      <c r="C76" s="134"/>
      <c r="D76" s="134"/>
      <c r="E76" s="134"/>
      <c r="F76" s="134"/>
      <c r="G76" s="134"/>
      <c r="H76" s="134"/>
      <c r="I76" s="134"/>
      <c r="J76" s="134"/>
      <c r="K76" s="83"/>
      <c r="L76" s="83"/>
      <c r="M76" s="83"/>
      <c r="N76" s="83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4.25" customHeight="1" x14ac:dyDescent="0.2">
      <c r="A77" s="81"/>
      <c r="B77" s="64"/>
      <c r="C77" s="64"/>
      <c r="D77" s="64"/>
      <c r="E77" s="64"/>
      <c r="F77" s="64"/>
      <c r="G77" s="64"/>
      <c r="H77" s="64"/>
      <c r="I77" s="64"/>
      <c r="J77" s="64"/>
      <c r="K77" s="83"/>
      <c r="L77" s="83"/>
      <c r="M77" s="83"/>
      <c r="N77" s="83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4.25" customHeight="1" x14ac:dyDescent="0.2">
      <c r="A78" s="43"/>
      <c r="B78" s="2" t="s">
        <v>129</v>
      </c>
      <c r="C78" s="2"/>
      <c r="D78" s="2"/>
      <c r="E78" s="2"/>
      <c r="F78" s="2"/>
      <c r="G78" s="2"/>
      <c r="H78" s="2"/>
      <c r="I78" s="2"/>
      <c r="J78" s="2"/>
      <c r="K78" s="17"/>
      <c r="L78" s="17"/>
      <c r="M78" s="17"/>
      <c r="N78" s="17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 x14ac:dyDescent="0.2">
      <c r="A79" s="17"/>
      <c r="B79" s="132" t="s">
        <v>130</v>
      </c>
      <c r="C79" s="132"/>
      <c r="D79" s="132"/>
      <c r="E79" s="132"/>
      <c r="F79" s="132"/>
      <c r="G79" s="132"/>
      <c r="H79" s="132"/>
      <c r="I79" s="66" t="s">
        <v>71</v>
      </c>
      <c r="J79" s="66" t="s">
        <v>72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 x14ac:dyDescent="0.2">
      <c r="A80" s="43"/>
      <c r="B80" s="135" t="s">
        <v>82</v>
      </c>
      <c r="C80" s="135"/>
      <c r="D80" s="135"/>
      <c r="E80" s="135"/>
      <c r="F80" s="135"/>
      <c r="G80" s="135"/>
      <c r="H80" s="135"/>
      <c r="I80" s="135"/>
      <c r="J80" s="91">
        <f>J28</f>
        <v>1806.57</v>
      </c>
      <c r="K80" s="17"/>
      <c r="L80" s="17"/>
      <c r="M80" s="17"/>
      <c r="N80" s="17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 x14ac:dyDescent="0.2">
      <c r="A81" s="43"/>
      <c r="B81" s="66" t="s">
        <v>45</v>
      </c>
      <c r="C81" s="1" t="s">
        <v>131</v>
      </c>
      <c r="D81" s="1"/>
      <c r="E81" s="1"/>
      <c r="F81" s="1"/>
      <c r="G81" s="1"/>
      <c r="H81" s="1"/>
      <c r="I81" s="68">
        <f>I35/12</f>
        <v>9.2592592592592587E-3</v>
      </c>
      <c r="J81" s="69">
        <f t="shared" ref="J81:J86" si="1">$J$80*I81</f>
        <v>16.727499999999999</v>
      </c>
      <c r="K81" s="92"/>
      <c r="L81" s="17"/>
      <c r="M81" s="17"/>
      <c r="N81" s="17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 customHeight="1" x14ac:dyDescent="0.2">
      <c r="A82" s="43"/>
      <c r="B82" s="66" t="s">
        <v>47</v>
      </c>
      <c r="C82" s="1" t="s">
        <v>132</v>
      </c>
      <c r="D82" s="1"/>
      <c r="E82" s="1"/>
      <c r="F82" s="1"/>
      <c r="G82" s="1"/>
      <c r="H82" s="1"/>
      <c r="I82" s="68">
        <f>(5.96/30)*(1/12)</f>
        <v>1.6555555555555553E-2</v>
      </c>
      <c r="J82" s="69">
        <f t="shared" si="1"/>
        <v>29.908769999999993</v>
      </c>
      <c r="K82" s="92"/>
      <c r="L82" s="17"/>
      <c r="M82" s="17"/>
      <c r="N82" s="17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 x14ac:dyDescent="0.2">
      <c r="A83" s="43"/>
      <c r="B83" s="66" t="s">
        <v>50</v>
      </c>
      <c r="C83" s="1" t="s">
        <v>133</v>
      </c>
      <c r="D83" s="1"/>
      <c r="E83" s="1"/>
      <c r="F83" s="1"/>
      <c r="G83" s="1"/>
      <c r="H83" s="1"/>
      <c r="I83" s="68">
        <f>(5/30)/12*0.015</f>
        <v>2.0833333333333332E-4</v>
      </c>
      <c r="J83" s="69">
        <f t="shared" si="1"/>
        <v>0.37636874999999997</v>
      </c>
      <c r="K83" s="63"/>
      <c r="L83" s="17"/>
      <c r="M83" s="17"/>
      <c r="N83" s="17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 customHeight="1" x14ac:dyDescent="0.2">
      <c r="A84" s="43"/>
      <c r="B84" s="66" t="s">
        <v>52</v>
      </c>
      <c r="C84" s="128" t="s">
        <v>134</v>
      </c>
      <c r="D84" s="128"/>
      <c r="E84" s="128"/>
      <c r="F84" s="128"/>
      <c r="G84" s="128"/>
      <c r="H84" s="128"/>
      <c r="I84" s="68">
        <f>(15/30)/12*0.0078</f>
        <v>3.2499999999999999E-4</v>
      </c>
      <c r="J84" s="69">
        <f t="shared" si="1"/>
        <v>0.58713525</v>
      </c>
      <c r="K84" s="63"/>
      <c r="L84" s="17"/>
      <c r="M84" s="17"/>
      <c r="N84" s="17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 x14ac:dyDescent="0.2">
      <c r="A85" s="43"/>
      <c r="B85" s="66" t="s">
        <v>77</v>
      </c>
      <c r="C85" s="1" t="s">
        <v>135</v>
      </c>
      <c r="D85" s="1"/>
      <c r="E85" s="1"/>
      <c r="F85" s="1"/>
      <c r="G85" s="1"/>
      <c r="H85" s="1"/>
      <c r="I85" s="68">
        <f>(0.0144*0.1*0.4509*6/12)</f>
        <v>3.2464800000000003E-4</v>
      </c>
      <c r="J85" s="69">
        <f t="shared" si="1"/>
        <v>0.58649933736000004</v>
      </c>
      <c r="K85" s="63"/>
      <c r="L85" s="17"/>
      <c r="M85" s="17"/>
      <c r="N85" s="17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 x14ac:dyDescent="0.2">
      <c r="A86" s="43"/>
      <c r="B86" s="66" t="s">
        <v>93</v>
      </c>
      <c r="C86" s="136" t="s">
        <v>136</v>
      </c>
      <c r="D86" s="136"/>
      <c r="E86" s="136"/>
      <c r="F86" s="136"/>
      <c r="G86" s="136"/>
      <c r="H86" s="136"/>
      <c r="I86" s="68">
        <f>SUM(I81:I85)*I48</f>
        <v>9.0154050980740738E-3</v>
      </c>
      <c r="J86" s="69">
        <f t="shared" si="1"/>
        <v>16.28696038802768</v>
      </c>
      <c r="K86" s="63"/>
      <c r="L86" s="17"/>
      <c r="M86" s="17"/>
      <c r="N86" s="17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 x14ac:dyDescent="0.2">
      <c r="A87" s="81"/>
      <c r="B87" s="132" t="s">
        <v>137</v>
      </c>
      <c r="C87" s="132"/>
      <c r="D87" s="132"/>
      <c r="E87" s="132"/>
      <c r="F87" s="132"/>
      <c r="G87" s="132"/>
      <c r="H87" s="132"/>
      <c r="I87" s="70">
        <f>SUM(I81:I86)</f>
        <v>3.5688201246222219E-2</v>
      </c>
      <c r="J87" s="71">
        <f>SUM(J81:J86)</f>
        <v>64.473233725387672</v>
      </c>
      <c r="K87" s="63"/>
      <c r="L87" s="83"/>
      <c r="M87" s="83"/>
      <c r="N87" s="83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6.5" customHeight="1" x14ac:dyDescent="0.2">
      <c r="A88" s="43"/>
      <c r="B88" s="137"/>
      <c r="C88" s="137"/>
      <c r="D88" s="137"/>
      <c r="E88" s="137"/>
      <c r="F88" s="137"/>
      <c r="G88" s="137"/>
      <c r="H88" s="137"/>
      <c r="I88" s="137"/>
      <c r="J88" s="137"/>
      <c r="K88" s="17"/>
      <c r="L88" s="17"/>
      <c r="M88" s="17"/>
      <c r="N88" s="17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2.75" customHeight="1" x14ac:dyDescent="0.2">
      <c r="A89" s="43"/>
      <c r="B89" s="132" t="s">
        <v>138</v>
      </c>
      <c r="C89" s="132"/>
      <c r="D89" s="132"/>
      <c r="E89" s="132"/>
      <c r="F89" s="132"/>
      <c r="G89" s="132"/>
      <c r="H89" s="132"/>
      <c r="I89" s="66" t="s">
        <v>71</v>
      </c>
      <c r="J89" s="66" t="s">
        <v>72</v>
      </c>
      <c r="K89" s="17"/>
      <c r="L89" s="17"/>
      <c r="M89" s="17"/>
      <c r="N89" s="17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2.75" customHeight="1" x14ac:dyDescent="0.2">
      <c r="A90" s="43"/>
      <c r="B90" s="138" t="s">
        <v>82</v>
      </c>
      <c r="C90" s="138"/>
      <c r="D90" s="138"/>
      <c r="E90" s="138"/>
      <c r="F90" s="138"/>
      <c r="G90" s="138"/>
      <c r="H90" s="138"/>
      <c r="I90" s="138"/>
      <c r="J90" s="93">
        <f>J28</f>
        <v>1806.57</v>
      </c>
      <c r="K90" s="17"/>
      <c r="L90" s="17"/>
      <c r="M90" s="17"/>
      <c r="N90" s="17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2.75" customHeight="1" x14ac:dyDescent="0.2">
      <c r="A91" s="43"/>
      <c r="B91" s="66" t="s">
        <v>45</v>
      </c>
      <c r="C91" s="1" t="s">
        <v>139</v>
      </c>
      <c r="D91" s="1"/>
      <c r="E91" s="1"/>
      <c r="F91" s="1"/>
      <c r="G91" s="1"/>
      <c r="H91" s="1"/>
      <c r="I91" s="68"/>
      <c r="J91" s="69">
        <v>0</v>
      </c>
      <c r="K91" s="17"/>
      <c r="L91" s="17"/>
      <c r="M91" s="17"/>
      <c r="N91" s="17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 x14ac:dyDescent="0.2">
      <c r="A92" s="43"/>
      <c r="B92" s="132" t="s">
        <v>140</v>
      </c>
      <c r="C92" s="132"/>
      <c r="D92" s="132"/>
      <c r="E92" s="132"/>
      <c r="F92" s="132"/>
      <c r="G92" s="132"/>
      <c r="H92" s="132"/>
      <c r="I92" s="70"/>
      <c r="J92" s="71">
        <f>J91</f>
        <v>0</v>
      </c>
      <c r="K92" s="63"/>
      <c r="L92" s="17"/>
      <c r="M92" s="17"/>
      <c r="N92" s="17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6.5" customHeight="1" x14ac:dyDescent="0.2">
      <c r="A93" s="43"/>
      <c r="B93" s="94"/>
      <c r="C93" s="94"/>
      <c r="D93" s="94"/>
      <c r="E93" s="94"/>
      <c r="F93" s="94"/>
      <c r="G93" s="94"/>
      <c r="H93" s="94"/>
      <c r="I93" s="94"/>
      <c r="J93" s="94"/>
      <c r="K93" s="17"/>
      <c r="L93" s="17"/>
      <c r="M93" s="17"/>
      <c r="N93" s="17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 x14ac:dyDescent="0.2">
      <c r="A94" s="43"/>
      <c r="B94" s="2" t="s">
        <v>141</v>
      </c>
      <c r="C94" s="2"/>
      <c r="D94" s="2"/>
      <c r="E94" s="2"/>
      <c r="F94" s="2"/>
      <c r="G94" s="2"/>
      <c r="H94" s="2"/>
      <c r="I94" s="2"/>
      <c r="J94" s="2"/>
      <c r="K94" s="17"/>
      <c r="L94" s="17"/>
      <c r="M94" s="17"/>
      <c r="N94" s="17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 customHeight="1" x14ac:dyDescent="0.2">
      <c r="A95" s="43"/>
      <c r="B95" s="132" t="s">
        <v>142</v>
      </c>
      <c r="C95" s="132"/>
      <c r="D95" s="132"/>
      <c r="E95" s="132"/>
      <c r="F95" s="132"/>
      <c r="G95" s="132"/>
      <c r="H95" s="132"/>
      <c r="I95" s="132"/>
      <c r="J95" s="66" t="s">
        <v>72</v>
      </c>
      <c r="K95" s="17"/>
      <c r="L95" s="17"/>
      <c r="M95" s="17"/>
      <c r="N95" s="17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2.75" customHeight="1" x14ac:dyDescent="0.2">
      <c r="A96" s="43"/>
      <c r="B96" s="66" t="s">
        <v>143</v>
      </c>
      <c r="C96" s="1" t="s">
        <v>132</v>
      </c>
      <c r="D96" s="1"/>
      <c r="E96" s="1"/>
      <c r="F96" s="1"/>
      <c r="G96" s="1"/>
      <c r="H96" s="1"/>
      <c r="I96" s="1"/>
      <c r="J96" s="69">
        <f>J87</f>
        <v>64.473233725387672</v>
      </c>
      <c r="K96" s="17"/>
      <c r="L96" s="17"/>
      <c r="M96" s="17"/>
      <c r="N96" s="17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 x14ac:dyDescent="0.2">
      <c r="A97" s="43"/>
      <c r="B97" s="66" t="s">
        <v>144</v>
      </c>
      <c r="C97" s="1" t="s">
        <v>145</v>
      </c>
      <c r="D97" s="1"/>
      <c r="E97" s="1"/>
      <c r="F97" s="1"/>
      <c r="G97" s="1"/>
      <c r="H97" s="1"/>
      <c r="I97" s="1"/>
      <c r="J97" s="69">
        <f>J92</f>
        <v>0</v>
      </c>
      <c r="K97" s="17"/>
      <c r="L97" s="17"/>
      <c r="M97" s="17"/>
      <c r="N97" s="17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 x14ac:dyDescent="0.2">
      <c r="A98" s="81"/>
      <c r="B98" s="132" t="s">
        <v>146</v>
      </c>
      <c r="C98" s="132"/>
      <c r="D98" s="132"/>
      <c r="E98" s="132"/>
      <c r="F98" s="132"/>
      <c r="G98" s="132"/>
      <c r="H98" s="132"/>
      <c r="I98" s="132"/>
      <c r="J98" s="71">
        <f>SUM(J96:J97)</f>
        <v>64.473233725387672</v>
      </c>
      <c r="K98" s="63"/>
      <c r="L98" s="83"/>
      <c r="M98" s="83"/>
      <c r="N98" s="83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6.5" customHeight="1" x14ac:dyDescent="0.2">
      <c r="A99" s="43"/>
      <c r="B99" s="94"/>
      <c r="C99" s="94"/>
      <c r="D99" s="94"/>
      <c r="E99" s="94"/>
      <c r="F99" s="94"/>
      <c r="G99" s="94"/>
      <c r="H99" s="94"/>
      <c r="I99" s="94"/>
      <c r="J99" s="94"/>
      <c r="K99" s="17"/>
      <c r="L99" s="17"/>
      <c r="M99" s="17"/>
      <c r="N99" s="17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6.5" customHeight="1" x14ac:dyDescent="0.2">
      <c r="A100" s="43"/>
      <c r="B100" s="94"/>
      <c r="C100" s="94"/>
      <c r="D100" s="94"/>
      <c r="E100" s="94"/>
      <c r="F100" s="94"/>
      <c r="G100" s="94"/>
      <c r="H100" s="94"/>
      <c r="I100" s="94"/>
      <c r="J100" s="94"/>
      <c r="K100" s="17"/>
      <c r="L100" s="17"/>
      <c r="M100" s="17"/>
      <c r="N100" s="17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 x14ac:dyDescent="0.2">
      <c r="A101" s="43"/>
      <c r="B101" s="2" t="s">
        <v>147</v>
      </c>
      <c r="C101" s="2"/>
      <c r="D101" s="2"/>
      <c r="E101" s="2"/>
      <c r="F101" s="2"/>
      <c r="G101" s="2"/>
      <c r="H101" s="2"/>
      <c r="I101" s="2"/>
      <c r="J101" s="2"/>
      <c r="K101" s="17"/>
      <c r="L101" s="17"/>
      <c r="M101" s="17"/>
      <c r="N101" s="17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 x14ac:dyDescent="0.2">
      <c r="A102" s="43"/>
      <c r="B102" s="66">
        <v>5</v>
      </c>
      <c r="C102" s="132" t="s">
        <v>148</v>
      </c>
      <c r="D102" s="132"/>
      <c r="E102" s="132"/>
      <c r="F102" s="132"/>
      <c r="G102" s="132"/>
      <c r="H102" s="132"/>
      <c r="I102" s="66"/>
      <c r="J102" s="66" t="s">
        <v>72</v>
      </c>
      <c r="K102" s="17"/>
      <c r="L102" s="17"/>
      <c r="M102" s="17"/>
      <c r="N102" s="17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 x14ac:dyDescent="0.2">
      <c r="A103" s="43"/>
      <c r="B103" s="66" t="s">
        <v>45</v>
      </c>
      <c r="C103" s="1" t="s">
        <v>149</v>
      </c>
      <c r="D103" s="1"/>
      <c r="E103" s="1"/>
      <c r="F103" s="1"/>
      <c r="G103" s="1"/>
      <c r="H103" s="1"/>
      <c r="I103" s="69"/>
      <c r="J103" s="69">
        <f>'Uniforme-EPI'!F60</f>
        <v>0</v>
      </c>
      <c r="K103" s="17"/>
      <c r="L103" s="17"/>
      <c r="M103" s="17"/>
      <c r="N103" s="17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 x14ac:dyDescent="0.2">
      <c r="A104" s="43"/>
      <c r="B104" s="66" t="s">
        <v>47</v>
      </c>
      <c r="C104" s="1" t="s">
        <v>150</v>
      </c>
      <c r="D104" s="1"/>
      <c r="E104" s="1"/>
      <c r="F104" s="1"/>
      <c r="G104" s="1"/>
      <c r="H104" s="1"/>
      <c r="I104" s="95"/>
      <c r="J104" s="69">
        <v>0</v>
      </c>
      <c r="K104" s="17"/>
      <c r="L104" s="17"/>
      <c r="M104" s="17"/>
      <c r="N104" s="17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 customHeight="1" x14ac:dyDescent="0.2">
      <c r="A105" s="43"/>
      <c r="B105" s="96" t="s">
        <v>50</v>
      </c>
      <c r="C105" s="1" t="s">
        <v>151</v>
      </c>
      <c r="D105" s="1"/>
      <c r="E105" s="1"/>
      <c r="F105" s="1"/>
      <c r="G105" s="1"/>
      <c r="H105" s="1"/>
      <c r="I105" s="97"/>
      <c r="J105" s="69">
        <f>'Uniforme-EPI'!F69</f>
        <v>0</v>
      </c>
      <c r="K105" s="17"/>
      <c r="L105" s="17"/>
      <c r="M105" s="17"/>
      <c r="N105" s="17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 x14ac:dyDescent="0.2">
      <c r="A106" s="43"/>
      <c r="B106" s="96" t="s">
        <v>52</v>
      </c>
      <c r="C106" s="1" t="s">
        <v>152</v>
      </c>
      <c r="D106" s="1"/>
      <c r="E106" s="1"/>
      <c r="F106" s="1"/>
      <c r="G106" s="1"/>
      <c r="H106" s="1"/>
      <c r="I106" s="97"/>
      <c r="J106" s="69">
        <v>0</v>
      </c>
      <c r="K106" s="17"/>
      <c r="L106" s="17"/>
      <c r="M106" s="17"/>
      <c r="N106" s="17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 x14ac:dyDescent="0.2">
      <c r="A107" s="43"/>
      <c r="B107" s="132" t="s">
        <v>153</v>
      </c>
      <c r="C107" s="132"/>
      <c r="D107" s="132"/>
      <c r="E107" s="132"/>
      <c r="F107" s="132"/>
      <c r="G107" s="132"/>
      <c r="H107" s="132"/>
      <c r="I107" s="98"/>
      <c r="J107" s="71">
        <f>SUM(J103:J106)</f>
        <v>0</v>
      </c>
      <c r="K107" s="17"/>
      <c r="L107" s="17"/>
      <c r="M107" s="17"/>
      <c r="N107" s="17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6.5" customHeight="1" x14ac:dyDescent="0.2">
      <c r="A108" s="43"/>
      <c r="B108" s="139"/>
      <c r="C108" s="139"/>
      <c r="D108" s="139"/>
      <c r="E108" s="139"/>
      <c r="F108" s="139"/>
      <c r="G108" s="139"/>
      <c r="H108" s="139"/>
      <c r="I108" s="139"/>
      <c r="J108" s="139"/>
      <c r="K108" s="17"/>
      <c r="L108" s="17"/>
      <c r="M108" s="17"/>
      <c r="N108" s="17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6.5" customHeight="1" x14ac:dyDescent="0.2">
      <c r="A109" s="43"/>
      <c r="B109" s="94"/>
      <c r="C109" s="94"/>
      <c r="D109" s="94"/>
      <c r="E109" s="94"/>
      <c r="F109" s="94"/>
      <c r="G109" s="94"/>
      <c r="H109" s="94"/>
      <c r="I109" s="94"/>
      <c r="J109" s="94"/>
      <c r="K109" s="17"/>
      <c r="L109" s="17"/>
      <c r="M109" s="17"/>
      <c r="N109" s="17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 x14ac:dyDescent="0.2">
      <c r="A110" s="43"/>
      <c r="B110" s="2" t="s">
        <v>154</v>
      </c>
      <c r="C110" s="2"/>
      <c r="D110" s="2"/>
      <c r="E110" s="2"/>
      <c r="F110" s="2"/>
      <c r="G110" s="2"/>
      <c r="H110" s="2"/>
      <c r="I110" s="2"/>
      <c r="J110" s="2"/>
      <c r="K110" s="63"/>
      <c r="L110" s="92"/>
      <c r="M110" s="92"/>
      <c r="N110" s="17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 x14ac:dyDescent="0.2">
      <c r="A111" s="43"/>
      <c r="B111" s="66">
        <v>6</v>
      </c>
      <c r="C111" s="132" t="s">
        <v>155</v>
      </c>
      <c r="D111" s="132"/>
      <c r="E111" s="132"/>
      <c r="F111" s="132"/>
      <c r="G111" s="132"/>
      <c r="H111" s="132"/>
      <c r="I111" s="66" t="s">
        <v>71</v>
      </c>
      <c r="J111" s="66" t="s">
        <v>72</v>
      </c>
      <c r="K111" s="63"/>
      <c r="L111" s="17"/>
      <c r="M111" s="17"/>
      <c r="N111" s="17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 customHeight="1" x14ac:dyDescent="0.2">
      <c r="A112" s="43"/>
      <c r="B112" s="66" t="s">
        <v>45</v>
      </c>
      <c r="C112" s="1" t="s">
        <v>156</v>
      </c>
      <c r="D112" s="1"/>
      <c r="E112" s="1"/>
      <c r="F112" s="1"/>
      <c r="G112" s="1"/>
      <c r="H112" s="1"/>
      <c r="I112" s="77">
        <v>0</v>
      </c>
      <c r="J112" s="69">
        <f>J129*I112</f>
        <v>0</v>
      </c>
      <c r="K112" s="99"/>
      <c r="L112" s="48"/>
      <c r="M112" s="48"/>
      <c r="N112" s="6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 x14ac:dyDescent="0.2">
      <c r="A113" s="43"/>
      <c r="B113" s="66" t="s">
        <v>47</v>
      </c>
      <c r="C113" s="1" t="s">
        <v>157</v>
      </c>
      <c r="D113" s="1"/>
      <c r="E113" s="1"/>
      <c r="F113" s="1"/>
      <c r="G113" s="1"/>
      <c r="H113" s="1"/>
      <c r="I113" s="77">
        <v>0</v>
      </c>
      <c r="J113" s="69">
        <f>(J129+J112)*I113</f>
        <v>0</v>
      </c>
      <c r="K113" s="99"/>
      <c r="L113" s="48"/>
      <c r="M113" s="48"/>
      <c r="N113" s="17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 x14ac:dyDescent="0.2">
      <c r="A114" s="43"/>
      <c r="B114" s="66" t="s">
        <v>50</v>
      </c>
      <c r="C114" s="132" t="s">
        <v>158</v>
      </c>
      <c r="D114" s="132"/>
      <c r="E114" s="132"/>
      <c r="F114" s="132"/>
      <c r="G114" s="132"/>
      <c r="H114" s="132"/>
      <c r="I114" s="68"/>
      <c r="J114" s="69"/>
      <c r="K114" s="48"/>
      <c r="L114" s="48"/>
      <c r="M114" s="48"/>
      <c r="N114" s="17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 x14ac:dyDescent="0.2">
      <c r="A115" s="43"/>
      <c r="B115" s="66" t="s">
        <v>159</v>
      </c>
      <c r="C115" s="1" t="s">
        <v>160</v>
      </c>
      <c r="D115" s="1"/>
      <c r="E115" s="1"/>
      <c r="F115" s="1"/>
      <c r="G115" s="1"/>
      <c r="H115" s="1"/>
      <c r="I115" s="77">
        <v>0</v>
      </c>
      <c r="J115" s="69">
        <f>(($J$129+$J$112+$J$113)/(1-($I$115+$I$116+$I$117))*I115)</f>
        <v>0</v>
      </c>
      <c r="K115" s="99"/>
      <c r="L115" s="63"/>
      <c r="M115" s="17"/>
      <c r="N115" s="17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 x14ac:dyDescent="0.2">
      <c r="A116" s="43"/>
      <c r="B116" s="66" t="s">
        <v>161</v>
      </c>
      <c r="C116" s="1" t="s">
        <v>162</v>
      </c>
      <c r="D116" s="1"/>
      <c r="E116" s="1"/>
      <c r="F116" s="1"/>
      <c r="G116" s="1"/>
      <c r="H116" s="1"/>
      <c r="I116" s="77">
        <v>0</v>
      </c>
      <c r="J116" s="69">
        <f>(($J$129+$J$112+$J$113)/(1-($I$115+$I$116+$I$117))*I116)</f>
        <v>0</v>
      </c>
      <c r="K116" s="63"/>
      <c r="L116" s="63"/>
      <c r="M116" s="17"/>
      <c r="N116" s="17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 x14ac:dyDescent="0.2">
      <c r="A117" s="43"/>
      <c r="B117" s="66" t="s">
        <v>163</v>
      </c>
      <c r="C117" s="1" t="s">
        <v>164</v>
      </c>
      <c r="D117" s="1"/>
      <c r="E117" s="1"/>
      <c r="F117" s="1"/>
      <c r="G117" s="1"/>
      <c r="H117" s="1"/>
      <c r="I117" s="68">
        <v>0.03</v>
      </c>
      <c r="J117" s="69">
        <f>(($J$129+$J$112+$J$113)/(1-($I$115+$I$116+$I$117))*I117)</f>
        <v>103.95524917191921</v>
      </c>
      <c r="K117" s="63"/>
      <c r="L117" s="63"/>
      <c r="M117" s="17"/>
      <c r="N117" s="17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 x14ac:dyDescent="0.2">
      <c r="A118" s="43"/>
      <c r="B118" s="66" t="s">
        <v>52</v>
      </c>
      <c r="C118" s="1" t="s">
        <v>152</v>
      </c>
      <c r="D118" s="1"/>
      <c r="E118" s="1"/>
      <c r="F118" s="1"/>
      <c r="G118" s="1"/>
      <c r="H118" s="1"/>
      <c r="I118" s="68"/>
      <c r="J118" s="69"/>
      <c r="K118" s="63"/>
      <c r="L118" s="63"/>
      <c r="M118" s="17"/>
      <c r="N118" s="17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 x14ac:dyDescent="0.2">
      <c r="A119" s="43"/>
      <c r="B119" s="132" t="s">
        <v>165</v>
      </c>
      <c r="C119" s="132"/>
      <c r="D119" s="132"/>
      <c r="E119" s="132"/>
      <c r="F119" s="132"/>
      <c r="G119" s="132"/>
      <c r="H119" s="132"/>
      <c r="I119" s="100">
        <f>SUM(I112:I118)</f>
        <v>0.03</v>
      </c>
      <c r="J119" s="71">
        <f>(SUM(J112:J118))</f>
        <v>103.95524917191921</v>
      </c>
      <c r="K119" s="63"/>
      <c r="L119" s="17"/>
      <c r="M119" s="17"/>
      <c r="N119" s="17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 x14ac:dyDescent="0.2">
      <c r="A120" s="17"/>
      <c r="B120" s="64"/>
      <c r="C120" s="64"/>
      <c r="D120" s="64"/>
      <c r="E120" s="64"/>
      <c r="F120" s="64"/>
      <c r="G120" s="64"/>
      <c r="H120" s="64"/>
      <c r="I120" s="101"/>
      <c r="J120" s="67"/>
      <c r="K120" s="63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 x14ac:dyDescent="0.2">
      <c r="A121" s="17"/>
      <c r="B121" s="64"/>
      <c r="C121" s="64"/>
      <c r="D121" s="64"/>
      <c r="E121" s="64"/>
      <c r="F121" s="64"/>
      <c r="G121" s="64"/>
      <c r="H121" s="64"/>
      <c r="I121" s="101"/>
      <c r="J121" s="67"/>
      <c r="K121" s="63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 x14ac:dyDescent="0.2">
      <c r="A122" s="43"/>
      <c r="B122" s="2" t="s">
        <v>166</v>
      </c>
      <c r="C122" s="2"/>
      <c r="D122" s="2"/>
      <c r="E122" s="2"/>
      <c r="F122" s="2"/>
      <c r="G122" s="2"/>
      <c r="H122" s="2"/>
      <c r="I122" s="2"/>
      <c r="J122" s="2"/>
      <c r="K122" s="17"/>
      <c r="L122" s="17"/>
      <c r="M122" s="17"/>
      <c r="N122" s="17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 x14ac:dyDescent="0.2">
      <c r="A123" s="43"/>
      <c r="B123" s="132" t="s">
        <v>167</v>
      </c>
      <c r="C123" s="132"/>
      <c r="D123" s="132"/>
      <c r="E123" s="132"/>
      <c r="F123" s="132"/>
      <c r="G123" s="132"/>
      <c r="H123" s="132"/>
      <c r="I123" s="132"/>
      <c r="J123" s="66" t="s">
        <v>72</v>
      </c>
      <c r="K123" s="17"/>
      <c r="L123" s="17"/>
      <c r="M123" s="17"/>
      <c r="N123" s="17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 x14ac:dyDescent="0.2">
      <c r="A124" s="43"/>
      <c r="B124" s="66" t="s">
        <v>45</v>
      </c>
      <c r="C124" s="1" t="str">
        <f>B21</f>
        <v>MÓDULO 1 - COMPOSIÇÃO DA REMUNERAÇÃO</v>
      </c>
      <c r="D124" s="1"/>
      <c r="E124" s="1"/>
      <c r="F124" s="1"/>
      <c r="G124" s="1"/>
      <c r="H124" s="1"/>
      <c r="I124" s="1"/>
      <c r="J124" s="69">
        <f>J28</f>
        <v>1806.57</v>
      </c>
      <c r="K124" s="63"/>
      <c r="L124" s="63"/>
      <c r="M124" s="17"/>
      <c r="N124" s="17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 customHeight="1" x14ac:dyDescent="0.2">
      <c r="A125" s="43"/>
      <c r="B125" s="66" t="s">
        <v>47</v>
      </c>
      <c r="C125" s="1" t="str">
        <f>B31</f>
        <v>MÓDULO 2 – ENCARGOS E BENEFÍCIOS ANUAIS, MENSAIS E DIÁRIOS</v>
      </c>
      <c r="D125" s="1"/>
      <c r="E125" s="1"/>
      <c r="F125" s="1"/>
      <c r="G125" s="1"/>
      <c r="H125" s="1"/>
      <c r="I125" s="1"/>
      <c r="J125" s="69">
        <f>J64</f>
        <v>1377.2357550000002</v>
      </c>
      <c r="K125" s="17"/>
      <c r="L125" s="63"/>
      <c r="M125" s="17"/>
      <c r="N125" s="17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 x14ac:dyDescent="0.2">
      <c r="A126" s="43"/>
      <c r="B126" s="66" t="s">
        <v>50</v>
      </c>
      <c r="C126" s="1" t="str">
        <f>B67</f>
        <v>MÓDULO 3 – PROVISÃO PARA RESCISÃO</v>
      </c>
      <c r="D126" s="1"/>
      <c r="E126" s="1"/>
      <c r="F126" s="1"/>
      <c r="G126" s="1"/>
      <c r="H126" s="1"/>
      <c r="I126" s="1"/>
      <c r="J126" s="69">
        <f>J75</f>
        <v>112.94073449999999</v>
      </c>
      <c r="K126" s="17"/>
      <c r="L126" s="63"/>
      <c r="M126" s="17"/>
      <c r="N126" s="17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 x14ac:dyDescent="0.2">
      <c r="A127" s="43"/>
      <c r="B127" s="66" t="s">
        <v>52</v>
      </c>
      <c r="C127" s="1" t="str">
        <f>B78</f>
        <v>MÓDULO 4 – CUSTO DE REPOSIÇÃO DO PROFISSIONAL AUSENTE</v>
      </c>
      <c r="D127" s="1"/>
      <c r="E127" s="1"/>
      <c r="F127" s="1"/>
      <c r="G127" s="1"/>
      <c r="H127" s="1"/>
      <c r="I127" s="1"/>
      <c r="J127" s="69">
        <f>J98</f>
        <v>64.473233725387672</v>
      </c>
      <c r="K127" s="17"/>
      <c r="L127" s="63"/>
      <c r="M127" s="17"/>
      <c r="N127" s="17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 x14ac:dyDescent="0.2">
      <c r="A128" s="43"/>
      <c r="B128" s="66" t="s">
        <v>77</v>
      </c>
      <c r="C128" s="1" t="str">
        <f>B101</f>
        <v>MÓDULO 5 – INSUMOS DIVERSOS</v>
      </c>
      <c r="D128" s="1"/>
      <c r="E128" s="1"/>
      <c r="F128" s="1"/>
      <c r="G128" s="1"/>
      <c r="H128" s="1"/>
      <c r="I128" s="1"/>
      <c r="J128" s="69">
        <f>J107</f>
        <v>0</v>
      </c>
      <c r="K128" s="17"/>
      <c r="L128" s="63"/>
      <c r="M128" s="17"/>
      <c r="N128" s="17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 x14ac:dyDescent="0.2">
      <c r="A129" s="43"/>
      <c r="B129" s="66"/>
      <c r="C129" s="132" t="s">
        <v>168</v>
      </c>
      <c r="D129" s="132"/>
      <c r="E129" s="132"/>
      <c r="F129" s="132"/>
      <c r="G129" s="132"/>
      <c r="H129" s="132"/>
      <c r="I129" s="132"/>
      <c r="J129" s="71">
        <f>(SUM(J124:J128))</f>
        <v>3361.219723225388</v>
      </c>
      <c r="K129" s="17"/>
      <c r="L129" s="63"/>
      <c r="M129" s="17"/>
      <c r="N129" s="17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 customHeight="1" x14ac:dyDescent="0.2">
      <c r="A130" s="43"/>
      <c r="B130" s="66" t="s">
        <v>93</v>
      </c>
      <c r="C130" s="1" t="str">
        <f>B110</f>
        <v>MÓDULO 6 – CUSTOS INDIRETOS, TRIBUTOS E LUCRO</v>
      </c>
      <c r="D130" s="1"/>
      <c r="E130" s="1"/>
      <c r="F130" s="1"/>
      <c r="G130" s="1"/>
      <c r="H130" s="1"/>
      <c r="I130" s="1"/>
      <c r="J130" s="69">
        <f>J119</f>
        <v>103.95524917191921</v>
      </c>
      <c r="K130" s="17"/>
      <c r="L130" s="17"/>
      <c r="M130" s="17"/>
      <c r="N130" s="17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 x14ac:dyDescent="0.2">
      <c r="A131" s="43"/>
      <c r="B131" s="132" t="s">
        <v>169</v>
      </c>
      <c r="C131" s="132"/>
      <c r="D131" s="132"/>
      <c r="E131" s="132"/>
      <c r="F131" s="132"/>
      <c r="G131" s="132"/>
      <c r="H131" s="132"/>
      <c r="I131" s="132"/>
      <c r="J131" s="71">
        <f>(SUM(J129:J130))</f>
        <v>3465.1749723973071</v>
      </c>
      <c r="K131" s="17"/>
      <c r="L131" s="17"/>
      <c r="M131" s="17"/>
      <c r="N131" s="17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 x14ac:dyDescent="0.2">
      <c r="A132" s="43"/>
      <c r="B132" s="66"/>
      <c r="C132" s="138" t="s">
        <v>170</v>
      </c>
      <c r="D132" s="138"/>
      <c r="E132" s="138"/>
      <c r="F132" s="138"/>
      <c r="G132" s="138"/>
      <c r="H132" s="138"/>
      <c r="I132" s="66">
        <f>F10</f>
        <v>1</v>
      </c>
      <c r="J132" s="71">
        <f>J131*I132</f>
        <v>3465.1749723973071</v>
      </c>
      <c r="K132" s="17"/>
      <c r="L132" s="17"/>
      <c r="M132" s="17"/>
      <c r="N132" s="17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 x14ac:dyDescent="0.2">
      <c r="A133" s="43"/>
      <c r="B133" s="48"/>
      <c r="C133" s="48"/>
      <c r="D133" s="48"/>
      <c r="E133" s="48"/>
      <c r="F133" s="48"/>
      <c r="G133" s="48"/>
      <c r="H133" s="48"/>
      <c r="I133" s="48"/>
      <c r="J133" s="102" t="s">
        <v>171</v>
      </c>
      <c r="K133" s="63"/>
      <c r="L133" s="63"/>
      <c r="M133" s="63"/>
      <c r="N133" s="17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 customHeight="1" x14ac:dyDescent="0.2">
      <c r="A134" s="43"/>
      <c r="B134" s="48"/>
      <c r="C134" s="48"/>
      <c r="D134" s="48"/>
      <c r="E134" s="48"/>
      <c r="F134" s="48"/>
      <c r="G134" s="48"/>
      <c r="H134" s="48"/>
      <c r="I134" s="64"/>
      <c r="J134" s="65">
        <f>J131/J28</f>
        <v>1.9180961559182912</v>
      </c>
      <c r="K134" s="63"/>
      <c r="L134" s="17"/>
      <c r="M134" s="17"/>
      <c r="N134" s="17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51" customHeight="1" x14ac:dyDescent="0.2">
      <c r="A135" s="43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7"/>
      <c r="M135" s="63"/>
      <c r="N135" s="17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 customHeight="1" x14ac:dyDescent="0.2">
      <c r="A136" s="43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7"/>
      <c r="M136" s="17"/>
      <c r="N136" s="17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 x14ac:dyDescent="0.2">
      <c r="A137" s="43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7"/>
      <c r="M137" s="17"/>
      <c r="N137" s="17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 x14ac:dyDescent="0.2">
      <c r="A138" s="43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7"/>
      <c r="M138" s="17"/>
      <c r="N138" s="17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 x14ac:dyDescent="0.2">
      <c r="A139" s="43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7"/>
      <c r="M139" s="17"/>
      <c r="N139" s="17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 x14ac:dyDescent="0.2">
      <c r="A140" s="43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7"/>
      <c r="M140" s="17"/>
      <c r="N140" s="17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 x14ac:dyDescent="0.2">
      <c r="A141" s="43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7"/>
      <c r="M141" s="17"/>
      <c r="N141" s="17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 x14ac:dyDescent="0.2">
      <c r="A142" s="43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7"/>
      <c r="M142" s="17"/>
      <c r="N142" s="17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 x14ac:dyDescent="0.2">
      <c r="A143" s="43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7"/>
      <c r="M143" s="17"/>
      <c r="N143" s="17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 x14ac:dyDescent="0.2">
      <c r="A144" s="43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7"/>
      <c r="M144" s="17"/>
      <c r="N144" s="17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 x14ac:dyDescent="0.2">
      <c r="A145" s="43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7"/>
      <c r="M145" s="17"/>
      <c r="N145" s="17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 x14ac:dyDescent="0.2">
      <c r="A146" s="43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7"/>
      <c r="M146" s="17"/>
      <c r="N146" s="17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 x14ac:dyDescent="0.2">
      <c r="A147" s="43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7"/>
      <c r="M147" s="17"/>
      <c r="N147" s="17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 x14ac:dyDescent="0.2">
      <c r="A148" s="43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7"/>
      <c r="M148" s="17"/>
      <c r="N148" s="17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 x14ac:dyDescent="0.2">
      <c r="A149" s="43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 x14ac:dyDescent="0.2">
      <c r="A150" s="43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 x14ac:dyDescent="0.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 x14ac:dyDescent="0.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 x14ac:dyDescent="0.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 x14ac:dyDescent="0.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 x14ac:dyDescent="0.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 x14ac:dyDescent="0.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 x14ac:dyDescent="0.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 x14ac:dyDescent="0.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 x14ac:dyDescent="0.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 x14ac:dyDescent="0.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 x14ac:dyDescent="0.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 x14ac:dyDescent="0.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 x14ac:dyDescent="0.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 x14ac:dyDescent="0.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 x14ac:dyDescent="0.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 x14ac:dyDescent="0.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 x14ac:dyDescent="0.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 x14ac:dyDescent="0.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 x14ac:dyDescent="0.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 x14ac:dyDescent="0.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 x14ac:dyDescent="0.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4.25" customHeight="1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4.25" customHeight="1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4.25" customHeight="1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4.25" customHeight="1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4.25" customHeight="1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4.25" customHeight="1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4.25" customHeight="1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4.25" customHeight="1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4.25" customHeight="1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4.25" customHeight="1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4.25" customHeight="1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4.25" customHeight="1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4.25" customHeight="1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4.25" customHeight="1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4.25" customHeight="1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4.25" customHeight="1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4.25" customHeight="1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4.25" customHeight="1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4.25" customHeight="1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4.25" customHeight="1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4.25" customHeight="1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4.25" customHeight="1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4.25" customHeight="1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4.25" customHeight="1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4.25" customHeight="1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4.25" customHeight="1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4.25" customHeight="1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4.25" customHeight="1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4.25" customHeight="1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4.25" customHeight="1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4.25" customHeight="1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4.25" customHeight="1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4.25" customHeight="1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4.25" customHeight="1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4.25" customHeight="1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4.25" customHeight="1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4.25" customHeight="1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4.25" customHeight="1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4.25" customHeight="1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4.25" customHeight="1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4.25" customHeight="1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4.25" customHeight="1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4.25" customHeight="1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4.25" customHeight="1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4.25" customHeight="1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4.25" customHeight="1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4.25" customHeight="1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4.25" customHeight="1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4.25" customHeight="1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4.25" customHeight="1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4.25" customHeight="1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4.25" customHeight="1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4.25" customHeight="1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4.25" customHeight="1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4.25" customHeight="1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4.25" customHeight="1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4.25" customHeight="1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4.25" customHeight="1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4.25" customHeight="1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4.25" customHeight="1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4.25" customHeight="1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4.25" customHeight="1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4.25" customHeight="1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4.25" customHeight="1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4.25" customHeight="1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4.25" customHeight="1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4.25" customHeight="1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4.25" customHeight="1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4.25" customHeight="1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4.25" customHeight="1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4.25" customHeight="1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2.75" customHeight="1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2.75" customHeight="1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2.75" customHeight="1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2.75" customHeight="1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2.75" customHeight="1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2.75" customHeight="1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2.75" customHeight="1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2.75" customHeight="1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2.75" customHeight="1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2.75" customHeight="1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2.75" customHeight="1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2.75" customHeight="1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2.75" customHeight="1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2.75" customHeight="1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2.75" customHeight="1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2.75" customHeight="1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2.75" customHeight="1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2.75" customHeight="1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2.75" customHeight="1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2.75" customHeight="1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2.75" customHeight="1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2.75" customHeight="1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2.75" customHeight="1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2.75" customHeight="1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2.75" customHeight="1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2.75" customHeight="1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2.75" customHeight="1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2.75" customHeight="1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2.75" customHeight="1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2.75" customHeight="1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2.75" customHeight="1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2.75" customHeight="1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2.75" customHeight="1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2.75" customHeight="1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2.75" customHeight="1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2.75" customHeight="1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2.75" customHeight="1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2.75" customHeight="1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2.75" customHeight="1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2.75" customHeight="1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2.75" customHeight="1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2.75" customHeight="1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2.75" customHeight="1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2.75" customHeight="1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2.75" customHeight="1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2.75" customHeight="1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2.75" customHeight="1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2.75" customHeight="1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2.75" customHeight="1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2.75" customHeight="1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2.75" customHeight="1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2.75" customHeight="1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2.75" customHeight="1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2.75" customHeight="1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2.75" customHeight="1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2.75" customHeight="1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2.75" customHeight="1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2.75" customHeight="1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2.75" customHeight="1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2.75" customHeight="1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2.75" customHeight="1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2.75" customHeight="1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2.75" customHeight="1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2.75" customHeight="1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2.75" customHeight="1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2.75" customHeight="1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2.75" customHeight="1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2.75" customHeight="1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2.75" customHeight="1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2.75" customHeight="1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2.75" customHeight="1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2.75" customHeight="1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2.75" customHeight="1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2.75" customHeight="1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2.75" customHeight="1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2.75" customHeight="1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2.75" customHeight="1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2.75" customHeight="1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2.75" customHeight="1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2.75" customHeight="1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2.75" customHeight="1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2.75" customHeight="1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2.75" customHeight="1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2.75" customHeight="1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2.75" customHeight="1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2.75" customHeight="1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2.75" customHeight="1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2.75" customHeight="1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2.75" customHeight="1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2.75" customHeight="1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2.75" customHeight="1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2.75" customHeight="1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2.75" customHeight="1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2.75" customHeight="1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2.75" customHeight="1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2.75" customHeight="1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2.75" customHeight="1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2.75" customHeight="1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2.75" customHeight="1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2.75" customHeight="1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2.75" customHeight="1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2.75" customHeight="1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2.75" customHeight="1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2.75" customHeight="1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2.75" customHeight="1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2.75" customHeight="1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2.75" customHeight="1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2.75" customHeight="1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2.75" customHeight="1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2.75" customHeight="1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2.75" customHeight="1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2.75" customHeight="1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2.75" customHeight="1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2.75" customHeight="1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2.75" customHeight="1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2.75" customHeight="1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2.75" customHeight="1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2.75" customHeight="1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2.75" customHeight="1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2.75" customHeight="1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2.75" customHeight="1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2.75" customHeight="1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2.75" customHeight="1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2.75" customHeight="1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2.75" customHeight="1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2.75" customHeight="1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2.75" customHeight="1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2.75" customHeight="1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2.75" customHeight="1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2.75" customHeight="1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2.75" customHeight="1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2.75" customHeight="1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2.75" customHeight="1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2.75" customHeight="1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2.75" customHeight="1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2.75" customHeight="1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2.75" customHeight="1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2.75" customHeight="1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2.75" customHeight="1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2.75" customHeight="1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2.75" customHeight="1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2.75" customHeight="1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2.75" customHeight="1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2.75" customHeight="1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2.75" customHeight="1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2.75" customHeight="1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2.75" customHeight="1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2.75" customHeight="1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2.75" customHeight="1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2.75" customHeight="1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2.75" customHeight="1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2.75" customHeight="1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2.75" customHeight="1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2.75" customHeight="1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2.75" customHeight="1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2.75" customHeight="1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2.75" customHeight="1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2.75" customHeight="1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2.75" customHeight="1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2.75" customHeight="1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2.75" customHeight="1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2.75" customHeight="1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2.75" customHeight="1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2.75" customHeight="1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2.75" customHeight="1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2.75" customHeight="1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2.75" customHeight="1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2.75" customHeight="1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2.75" customHeight="1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2.75" customHeight="1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2.75" customHeight="1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2.75" customHeight="1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2.75" customHeight="1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2.75" customHeight="1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2.75" customHeight="1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2.75" customHeight="1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2.75" customHeight="1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2.75" customHeight="1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2.75" customHeight="1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2.75" customHeight="1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2.75" customHeight="1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2.75" customHeight="1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2.75" customHeight="1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2.75" customHeight="1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2.75" customHeight="1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2.75" customHeight="1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2.75" customHeight="1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2.75" customHeight="1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2.75" customHeight="1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2.75" customHeight="1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2.75" customHeight="1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2.75" customHeight="1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2.75" customHeight="1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2.75" customHeight="1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2.75" customHeight="1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2.75" customHeight="1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2.75" customHeight="1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2.75" customHeight="1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2.75" customHeight="1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2.75" customHeight="1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2.75" customHeight="1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2.75" customHeight="1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2.75" customHeight="1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2.75" customHeight="1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2.75" customHeight="1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2.75" customHeight="1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2.75" customHeight="1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2.75" customHeight="1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2.75" customHeight="1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2.75" customHeight="1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2.75" customHeight="1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2.75" customHeight="1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2.75" customHeight="1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2.75" customHeight="1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2.75" customHeight="1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2.75" customHeight="1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2.75" customHeight="1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2.75" customHeight="1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2.75" customHeight="1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2.75" customHeight="1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2.75" customHeight="1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2.75" customHeight="1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2.75" customHeight="1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2.75" customHeight="1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2.75" customHeight="1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2.75" customHeight="1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2.75" customHeight="1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2.75" customHeight="1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2.75" customHeight="1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2.75" customHeight="1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2.75" customHeight="1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2.75" customHeight="1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2.75" customHeight="1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2.75" customHeight="1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2.75" customHeight="1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2.75" customHeight="1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2.75" customHeight="1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2.75" customHeight="1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2.75" customHeight="1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2.75" customHeight="1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2.75" customHeight="1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2.75" customHeight="1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2.75" customHeight="1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2.75" customHeight="1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2.75" customHeight="1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2.75" customHeight="1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2.75" customHeight="1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2.75" customHeight="1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2.75" customHeight="1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2.75" customHeight="1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2.75" customHeight="1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2.75" customHeight="1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2.75" customHeight="1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2.75" customHeight="1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2.75" customHeight="1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2.75" customHeight="1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2.75" customHeight="1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2.75" customHeight="1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2.75" customHeight="1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2.75" customHeight="1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2.75" customHeight="1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2.75" customHeight="1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2.75" customHeight="1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2.75" customHeight="1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2.75" customHeight="1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2.75" customHeight="1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2.75" customHeight="1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2.75" customHeight="1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2.75" customHeight="1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2.75" customHeight="1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2.75" customHeight="1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2.75" customHeight="1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2.75" customHeight="1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2.75" customHeight="1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2.75" customHeight="1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2.75" customHeight="1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2.75" customHeight="1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2.75" customHeight="1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2.75" customHeight="1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2.75" customHeight="1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2.75" customHeight="1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2.75" customHeight="1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2.75" customHeight="1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2.75" customHeight="1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2.75" customHeight="1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2.75" customHeight="1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2.75" customHeight="1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2.75" customHeight="1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2.75" customHeight="1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2.75" customHeight="1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2.75" customHeight="1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2.75" customHeight="1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2.75" customHeight="1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2.75" customHeight="1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2.75" customHeight="1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2.75" customHeight="1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2.75" customHeight="1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2.75" customHeight="1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2.75" customHeight="1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2.75" customHeight="1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2.75" customHeight="1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2.75" customHeight="1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2.75" customHeight="1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2.75" customHeight="1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2.75" customHeight="1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2.75" customHeight="1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2.75" customHeight="1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2.75" customHeight="1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2.75" customHeight="1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2.75" customHeight="1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2.75" customHeight="1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2.75" customHeight="1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2.75" customHeight="1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2.75" customHeight="1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2.75" customHeight="1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2.75" customHeight="1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2.75" customHeight="1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2.75" customHeight="1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2.75" customHeight="1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2.75" customHeight="1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2.75" customHeight="1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2.75" customHeight="1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2.75" customHeight="1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2.75" customHeight="1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2.75" customHeight="1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2.75" customHeight="1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2.75" customHeight="1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2.75" customHeight="1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2.75" customHeight="1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2.75" customHeight="1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2.75" customHeight="1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2.75" customHeight="1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2.75" customHeight="1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2.75" customHeight="1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2.75" customHeight="1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2.75" customHeight="1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2.75" customHeight="1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2.75" customHeight="1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2.75" customHeight="1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2.75" customHeight="1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2.75" customHeight="1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2.75" customHeight="1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2.75" customHeight="1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2.75" customHeight="1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2.75" customHeight="1" x14ac:dyDescent="0.2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2.75" customHeight="1" x14ac:dyDescent="0.2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2.75" customHeight="1" x14ac:dyDescent="0.2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2.75" customHeight="1" x14ac:dyDescent="0.2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2.75" customHeight="1" x14ac:dyDescent="0.2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2.75" customHeight="1" x14ac:dyDescent="0.2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2.75" customHeight="1" x14ac:dyDescent="0.2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2.75" customHeight="1" x14ac:dyDescent="0.2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2.75" customHeight="1" x14ac:dyDescent="0.2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2.75" customHeight="1" x14ac:dyDescent="0.2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2.75" customHeight="1" x14ac:dyDescent="0.2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2.75" customHeight="1" x14ac:dyDescent="0.2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2.75" customHeight="1" x14ac:dyDescent="0.2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2.75" customHeight="1" x14ac:dyDescent="0.2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2.75" customHeight="1" x14ac:dyDescent="0.2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2.75" customHeight="1" x14ac:dyDescent="0.2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2.75" customHeight="1" x14ac:dyDescent="0.2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2.75" customHeight="1" x14ac:dyDescent="0.2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2.75" customHeight="1" x14ac:dyDescent="0.2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2.75" customHeight="1" x14ac:dyDescent="0.2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2.75" customHeight="1" x14ac:dyDescent="0.2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2.75" customHeight="1" x14ac:dyDescent="0.2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2.75" customHeight="1" x14ac:dyDescent="0.2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2.75" customHeight="1" x14ac:dyDescent="0.2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2.75" customHeight="1" x14ac:dyDescent="0.2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2.75" customHeight="1" x14ac:dyDescent="0.2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2.75" customHeight="1" x14ac:dyDescent="0.2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2.75" customHeight="1" x14ac:dyDescent="0.2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2.75" customHeight="1" x14ac:dyDescent="0.2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2.75" customHeight="1" x14ac:dyDescent="0.2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2.75" customHeight="1" x14ac:dyDescent="0.2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2.75" customHeight="1" x14ac:dyDescent="0.2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2.75" customHeight="1" x14ac:dyDescent="0.2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2.75" customHeight="1" x14ac:dyDescent="0.2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2.75" customHeight="1" x14ac:dyDescent="0.2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2.75" customHeight="1" x14ac:dyDescent="0.2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2.75" customHeight="1" x14ac:dyDescent="0.2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2.75" customHeight="1" x14ac:dyDescent="0.2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2.75" customHeight="1" x14ac:dyDescent="0.2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2.75" customHeight="1" x14ac:dyDescent="0.2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2.75" customHeight="1" x14ac:dyDescent="0.2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2.75" customHeight="1" x14ac:dyDescent="0.2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2.75" customHeight="1" x14ac:dyDescent="0.2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2.75" customHeight="1" x14ac:dyDescent="0.2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2.75" customHeight="1" x14ac:dyDescent="0.2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2.75" customHeight="1" x14ac:dyDescent="0.2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2.75" customHeight="1" x14ac:dyDescent="0.2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2.75" customHeight="1" x14ac:dyDescent="0.2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2.75" customHeight="1" x14ac:dyDescent="0.2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2.75" customHeight="1" x14ac:dyDescent="0.2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2.75" customHeight="1" x14ac:dyDescent="0.2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2.75" customHeight="1" x14ac:dyDescent="0.2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2.75" customHeight="1" x14ac:dyDescent="0.2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2.75" customHeight="1" x14ac:dyDescent="0.2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2.75" customHeight="1" x14ac:dyDescent="0.2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2.75" customHeight="1" x14ac:dyDescent="0.2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2.75" customHeight="1" x14ac:dyDescent="0.2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2.75" customHeight="1" x14ac:dyDescent="0.2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2.75" customHeight="1" x14ac:dyDescent="0.2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2.75" customHeight="1" x14ac:dyDescent="0.2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2.75" customHeight="1" x14ac:dyDescent="0.2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2.75" customHeight="1" x14ac:dyDescent="0.2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2.75" customHeight="1" x14ac:dyDescent="0.2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2.75" customHeight="1" x14ac:dyDescent="0.2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2.75" customHeight="1" x14ac:dyDescent="0.2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2.75" customHeight="1" x14ac:dyDescent="0.2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2.75" customHeight="1" x14ac:dyDescent="0.2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2.75" customHeight="1" x14ac:dyDescent="0.2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2.75" customHeight="1" x14ac:dyDescent="0.2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2.75" customHeight="1" x14ac:dyDescent="0.2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2.75" customHeight="1" x14ac:dyDescent="0.2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2.75" customHeight="1" x14ac:dyDescent="0.2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2.75" customHeight="1" x14ac:dyDescent="0.2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2.75" customHeight="1" x14ac:dyDescent="0.2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2.75" customHeight="1" x14ac:dyDescent="0.2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2.75" customHeight="1" x14ac:dyDescent="0.2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2.75" customHeight="1" x14ac:dyDescent="0.2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2.75" customHeight="1" x14ac:dyDescent="0.2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2.75" customHeight="1" x14ac:dyDescent="0.2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2.75" customHeight="1" x14ac:dyDescent="0.2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2.75" customHeight="1" x14ac:dyDescent="0.2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2.75" customHeight="1" x14ac:dyDescent="0.2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2.75" customHeight="1" x14ac:dyDescent="0.2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2.75" customHeight="1" x14ac:dyDescent="0.2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2.75" customHeight="1" x14ac:dyDescent="0.2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2.75" customHeight="1" x14ac:dyDescent="0.2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2.75" customHeight="1" x14ac:dyDescent="0.2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2.75" customHeight="1" x14ac:dyDescent="0.2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2.75" customHeight="1" x14ac:dyDescent="0.2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2.75" customHeight="1" x14ac:dyDescent="0.2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2.75" customHeight="1" x14ac:dyDescent="0.2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2.75" customHeight="1" x14ac:dyDescent="0.2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2.75" customHeight="1" x14ac:dyDescent="0.2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2.75" customHeight="1" x14ac:dyDescent="0.2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2.75" customHeight="1" x14ac:dyDescent="0.2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2.75" customHeight="1" x14ac:dyDescent="0.2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2.75" customHeight="1" x14ac:dyDescent="0.2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2.75" customHeight="1" x14ac:dyDescent="0.2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2.75" customHeight="1" x14ac:dyDescent="0.2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2.75" customHeight="1" x14ac:dyDescent="0.2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2.75" customHeight="1" x14ac:dyDescent="0.2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2.75" customHeight="1" x14ac:dyDescent="0.2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2.75" customHeight="1" x14ac:dyDescent="0.2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2.75" customHeight="1" x14ac:dyDescent="0.2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2.75" customHeight="1" x14ac:dyDescent="0.2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2.75" customHeight="1" x14ac:dyDescent="0.2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2.75" customHeight="1" x14ac:dyDescent="0.2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2.75" customHeight="1" x14ac:dyDescent="0.2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2.75" customHeight="1" x14ac:dyDescent="0.2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2.75" customHeight="1" x14ac:dyDescent="0.2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2.75" customHeight="1" x14ac:dyDescent="0.2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2.75" customHeight="1" x14ac:dyDescent="0.2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2.75" customHeight="1" x14ac:dyDescent="0.2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2.75" customHeight="1" x14ac:dyDescent="0.2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2.75" customHeight="1" x14ac:dyDescent="0.2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2.75" customHeight="1" x14ac:dyDescent="0.2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2.75" customHeight="1" x14ac:dyDescent="0.2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2.75" customHeight="1" x14ac:dyDescent="0.2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2.75" customHeight="1" x14ac:dyDescent="0.2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2.75" customHeight="1" x14ac:dyDescent="0.2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2.75" customHeight="1" x14ac:dyDescent="0.2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2.75" customHeight="1" x14ac:dyDescent="0.2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2.75" customHeight="1" x14ac:dyDescent="0.2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2.75" customHeight="1" x14ac:dyDescent="0.2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2.75" customHeight="1" x14ac:dyDescent="0.2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2.75" customHeight="1" x14ac:dyDescent="0.2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2.75" customHeight="1" x14ac:dyDescent="0.2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2.75" customHeight="1" x14ac:dyDescent="0.2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2.75" customHeight="1" x14ac:dyDescent="0.2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2.75" customHeight="1" x14ac:dyDescent="0.2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2.75" customHeight="1" x14ac:dyDescent="0.2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2.75" customHeight="1" x14ac:dyDescent="0.2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2.75" customHeight="1" x14ac:dyDescent="0.2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2.75" customHeight="1" x14ac:dyDescent="0.2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2.75" customHeight="1" x14ac:dyDescent="0.2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2.75" customHeight="1" x14ac:dyDescent="0.2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2.75" customHeight="1" x14ac:dyDescent="0.2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2.75" customHeight="1" x14ac:dyDescent="0.2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2.75" customHeight="1" x14ac:dyDescent="0.2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2.75" customHeight="1" x14ac:dyDescent="0.2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2.75" customHeight="1" x14ac:dyDescent="0.2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2.75" customHeight="1" x14ac:dyDescent="0.2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2.75" customHeight="1" x14ac:dyDescent="0.2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2.75" customHeight="1" x14ac:dyDescent="0.2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2.75" customHeight="1" x14ac:dyDescent="0.2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2.75" customHeight="1" x14ac:dyDescent="0.2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2.75" customHeight="1" x14ac:dyDescent="0.2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2.75" customHeight="1" x14ac:dyDescent="0.2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2.75" customHeight="1" x14ac:dyDescent="0.2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2.75" customHeight="1" x14ac:dyDescent="0.2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2.75" customHeight="1" x14ac:dyDescent="0.2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2.75" customHeight="1" x14ac:dyDescent="0.2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2.75" customHeight="1" x14ac:dyDescent="0.2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2.75" customHeight="1" x14ac:dyDescent="0.2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2.75" customHeight="1" x14ac:dyDescent="0.2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2.75" customHeight="1" x14ac:dyDescent="0.2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2.75" customHeight="1" x14ac:dyDescent="0.2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2.75" customHeight="1" x14ac:dyDescent="0.2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2.75" customHeight="1" x14ac:dyDescent="0.2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2.75" customHeight="1" x14ac:dyDescent="0.2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2.75" customHeight="1" x14ac:dyDescent="0.2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2.75" customHeight="1" x14ac:dyDescent="0.2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2.75" customHeight="1" x14ac:dyDescent="0.2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2.75" customHeight="1" x14ac:dyDescent="0.2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2.75" customHeight="1" x14ac:dyDescent="0.2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2.75" customHeight="1" x14ac:dyDescent="0.2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2.75" customHeight="1" x14ac:dyDescent="0.2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2.75" customHeight="1" x14ac:dyDescent="0.2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2.75" customHeight="1" x14ac:dyDescent="0.2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2.75" customHeight="1" x14ac:dyDescent="0.2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2.75" customHeight="1" x14ac:dyDescent="0.2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2.75" customHeight="1" x14ac:dyDescent="0.2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2.75" customHeight="1" x14ac:dyDescent="0.2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2.75" customHeight="1" x14ac:dyDescent="0.2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2.75" customHeight="1" x14ac:dyDescent="0.2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2.75" customHeight="1" x14ac:dyDescent="0.2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2.75" customHeight="1" x14ac:dyDescent="0.2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2.75" customHeight="1" x14ac:dyDescent="0.2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2.75" customHeight="1" x14ac:dyDescent="0.2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2.75" customHeight="1" x14ac:dyDescent="0.2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2.75" customHeight="1" x14ac:dyDescent="0.2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2.75" customHeight="1" x14ac:dyDescent="0.2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2.75" customHeight="1" x14ac:dyDescent="0.2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2.75" customHeight="1" x14ac:dyDescent="0.2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2.75" customHeight="1" x14ac:dyDescent="0.2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2.75" customHeight="1" x14ac:dyDescent="0.2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2.75" customHeight="1" x14ac:dyDescent="0.2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2.75" customHeight="1" x14ac:dyDescent="0.2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2.75" customHeight="1" x14ac:dyDescent="0.2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2.75" customHeight="1" x14ac:dyDescent="0.2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2.75" customHeight="1" x14ac:dyDescent="0.2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2.75" customHeight="1" x14ac:dyDescent="0.2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2.75" customHeight="1" x14ac:dyDescent="0.2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2.75" customHeight="1" x14ac:dyDescent="0.2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2.75" customHeight="1" x14ac:dyDescent="0.2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2.75" customHeight="1" x14ac:dyDescent="0.2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2.75" customHeight="1" x14ac:dyDescent="0.2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2.75" customHeight="1" x14ac:dyDescent="0.2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2.75" customHeight="1" x14ac:dyDescent="0.2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2.75" customHeight="1" x14ac:dyDescent="0.2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2.75" customHeight="1" x14ac:dyDescent="0.2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2.75" customHeight="1" x14ac:dyDescent="0.2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2.75" customHeight="1" x14ac:dyDescent="0.2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2.75" customHeight="1" x14ac:dyDescent="0.2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2.75" customHeight="1" x14ac:dyDescent="0.2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2.75" customHeight="1" x14ac:dyDescent="0.2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2.75" customHeight="1" x14ac:dyDescent="0.2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2.75" customHeight="1" x14ac:dyDescent="0.2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2.75" customHeight="1" x14ac:dyDescent="0.2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2.75" customHeight="1" x14ac:dyDescent="0.2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2.75" customHeight="1" x14ac:dyDescent="0.2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2.75" customHeight="1" x14ac:dyDescent="0.2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2.75" customHeight="1" x14ac:dyDescent="0.2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2.75" customHeight="1" x14ac:dyDescent="0.2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2.75" customHeight="1" x14ac:dyDescent="0.2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2.75" customHeight="1" x14ac:dyDescent="0.2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2.75" customHeight="1" x14ac:dyDescent="0.2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2.75" customHeight="1" x14ac:dyDescent="0.2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2.75" customHeight="1" x14ac:dyDescent="0.2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2.75" customHeight="1" x14ac:dyDescent="0.2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2.75" customHeight="1" x14ac:dyDescent="0.2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2.75" customHeight="1" x14ac:dyDescent="0.2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2.75" customHeight="1" x14ac:dyDescent="0.2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2.75" customHeight="1" x14ac:dyDescent="0.2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2.75" customHeight="1" x14ac:dyDescent="0.2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2.75" customHeight="1" x14ac:dyDescent="0.2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2.75" customHeight="1" x14ac:dyDescent="0.2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2.75" customHeight="1" x14ac:dyDescent="0.2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2.75" customHeight="1" x14ac:dyDescent="0.2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2.75" customHeight="1" x14ac:dyDescent="0.2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2.75" customHeight="1" x14ac:dyDescent="0.2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2.75" customHeight="1" x14ac:dyDescent="0.2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2.75" customHeight="1" x14ac:dyDescent="0.2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2.75" customHeight="1" x14ac:dyDescent="0.2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2.75" customHeight="1" x14ac:dyDescent="0.2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2.75" customHeight="1" x14ac:dyDescent="0.2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2.75" customHeight="1" x14ac:dyDescent="0.2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2.75" customHeight="1" x14ac:dyDescent="0.2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2.75" customHeight="1" x14ac:dyDescent="0.2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2.75" customHeight="1" x14ac:dyDescent="0.2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2.75" customHeight="1" x14ac:dyDescent="0.2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2.75" customHeight="1" x14ac:dyDescent="0.2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2.75" customHeight="1" x14ac:dyDescent="0.2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2.75" customHeight="1" x14ac:dyDescent="0.2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2.75" customHeight="1" x14ac:dyDescent="0.2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2.75" customHeight="1" x14ac:dyDescent="0.2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2.75" customHeight="1" x14ac:dyDescent="0.2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2.75" customHeight="1" x14ac:dyDescent="0.2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2.75" customHeight="1" x14ac:dyDescent="0.2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2.75" customHeight="1" x14ac:dyDescent="0.2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2.75" customHeight="1" x14ac:dyDescent="0.2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2.75" customHeight="1" x14ac:dyDescent="0.2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2.75" customHeight="1" x14ac:dyDescent="0.2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2.75" customHeight="1" x14ac:dyDescent="0.2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2.75" customHeight="1" x14ac:dyDescent="0.2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2.75" customHeight="1" x14ac:dyDescent="0.2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2.75" customHeight="1" x14ac:dyDescent="0.2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2.75" customHeight="1" x14ac:dyDescent="0.2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2.75" customHeight="1" x14ac:dyDescent="0.2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2.75" customHeight="1" x14ac:dyDescent="0.2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2.75" customHeight="1" x14ac:dyDescent="0.2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2.75" customHeight="1" x14ac:dyDescent="0.2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2.75" customHeight="1" x14ac:dyDescent="0.2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2.75" customHeight="1" x14ac:dyDescent="0.2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2.75" customHeight="1" x14ac:dyDescent="0.2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2.75" customHeight="1" x14ac:dyDescent="0.2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2.75" customHeight="1" x14ac:dyDescent="0.2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2.75" customHeight="1" x14ac:dyDescent="0.2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2.75" customHeight="1" x14ac:dyDescent="0.2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2.75" customHeight="1" x14ac:dyDescent="0.2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2.75" customHeight="1" x14ac:dyDescent="0.2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2.75" customHeight="1" x14ac:dyDescent="0.2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2.75" customHeight="1" x14ac:dyDescent="0.2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2.75" customHeight="1" x14ac:dyDescent="0.2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2.75" customHeight="1" x14ac:dyDescent="0.2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2.75" customHeight="1" x14ac:dyDescent="0.2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2.75" customHeight="1" x14ac:dyDescent="0.2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2.75" customHeight="1" x14ac:dyDescent="0.2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2.75" customHeight="1" x14ac:dyDescent="0.2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2.75" customHeight="1" x14ac:dyDescent="0.2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2.75" customHeight="1" x14ac:dyDescent="0.2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2.75" customHeight="1" x14ac:dyDescent="0.2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2.75" customHeight="1" x14ac:dyDescent="0.2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2.75" customHeight="1" x14ac:dyDescent="0.2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2.75" customHeight="1" x14ac:dyDescent="0.2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2.75" customHeight="1" x14ac:dyDescent="0.2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2.75" customHeight="1" x14ac:dyDescent="0.2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2.75" customHeight="1" x14ac:dyDescent="0.2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2.75" customHeight="1" x14ac:dyDescent="0.2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2.75" customHeight="1" x14ac:dyDescent="0.2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2.75" customHeight="1" x14ac:dyDescent="0.2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2.75" customHeight="1" x14ac:dyDescent="0.2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2.75" customHeight="1" x14ac:dyDescent="0.2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2.75" customHeight="1" x14ac:dyDescent="0.2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2.75" customHeight="1" x14ac:dyDescent="0.2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2.75" customHeight="1" x14ac:dyDescent="0.2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2.75" customHeight="1" x14ac:dyDescent="0.2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2.75" customHeight="1" x14ac:dyDescent="0.2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2.75" customHeight="1" x14ac:dyDescent="0.2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2.75" customHeight="1" x14ac:dyDescent="0.2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2.75" customHeight="1" x14ac:dyDescent="0.2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2.75" customHeight="1" x14ac:dyDescent="0.2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2.75" customHeight="1" x14ac:dyDescent="0.2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2.75" customHeight="1" x14ac:dyDescent="0.2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2.75" customHeight="1" x14ac:dyDescent="0.2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2.75" customHeight="1" x14ac:dyDescent="0.2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2.75" customHeight="1" x14ac:dyDescent="0.2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2.75" customHeight="1" x14ac:dyDescent="0.2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2.75" customHeight="1" x14ac:dyDescent="0.2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2.75" customHeight="1" x14ac:dyDescent="0.2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2.75" customHeight="1" x14ac:dyDescent="0.2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sheetProtection password="C59B" sheet="1" objects="1" scenarios="1"/>
  <mergeCells count="123">
    <mergeCell ref="C129:I129"/>
    <mergeCell ref="C130:I130"/>
    <mergeCell ref="B131:I131"/>
    <mergeCell ref="C132:H132"/>
    <mergeCell ref="B135:K150"/>
    <mergeCell ref="C118:H118"/>
    <mergeCell ref="B119:H119"/>
    <mergeCell ref="B122:J122"/>
    <mergeCell ref="B123:I123"/>
    <mergeCell ref="C124:I124"/>
    <mergeCell ref="C125:I125"/>
    <mergeCell ref="C126:I126"/>
    <mergeCell ref="C127:I127"/>
    <mergeCell ref="C128:I128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51:H51"/>
    <mergeCell ref="C52:H52"/>
    <mergeCell ref="K52:L52"/>
    <mergeCell ref="C53:H53"/>
    <mergeCell ref="C54:H54"/>
    <mergeCell ref="K54:L54"/>
    <mergeCell ref="C55:H55"/>
    <mergeCell ref="C56:H56"/>
    <mergeCell ref="K56:L56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10:D10"/>
    <mergeCell ref="F10:J10"/>
    <mergeCell ref="B12:J12"/>
    <mergeCell ref="C13:I13"/>
    <mergeCell ref="C14:I14"/>
    <mergeCell ref="C15:I15"/>
    <mergeCell ref="C16:I16"/>
    <mergeCell ref="C17:I17"/>
    <mergeCell ref="C18:I18"/>
    <mergeCell ref="E1:F1"/>
    <mergeCell ref="H1:J1"/>
    <mergeCell ref="B2:J2"/>
    <mergeCell ref="C3:I3"/>
    <mergeCell ref="C4:I4"/>
    <mergeCell ref="C5:I5"/>
    <mergeCell ref="C6:I6"/>
    <mergeCell ref="B8:J8"/>
    <mergeCell ref="B9:D9"/>
    <mergeCell ref="F9:J9"/>
  </mergeCells>
  <pageMargins left="0.7" right="0.7" top="0.75" bottom="0.75" header="0" footer="0"/>
  <pageSetup paperSize="9" scale="39" orientation="portrait" horizontalDpi="300" verticalDpi="300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106" zoomScaleNormal="100" workbookViewId="0">
      <selection activeCell="A3" sqref="A3:H4"/>
    </sheetView>
  </sheetViews>
  <sheetFormatPr defaultColWidth="14.42578125" defaultRowHeight="12.75" x14ac:dyDescent="0.2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9.140625" customWidth="1"/>
    <col min="10" max="10" width="21.140625" customWidth="1"/>
    <col min="11" max="11" width="25.7109375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27" width="14.28515625" customWidth="1"/>
  </cols>
  <sheetData>
    <row r="1" spans="1:27" ht="16.5" customHeight="1" x14ac:dyDescent="0.2">
      <c r="A1" s="43"/>
      <c r="B1" s="44"/>
      <c r="C1" s="44"/>
      <c r="D1" s="44"/>
      <c r="E1" s="3"/>
      <c r="F1" s="3"/>
      <c r="G1" s="44"/>
      <c r="H1" s="3"/>
      <c r="I1" s="3"/>
      <c r="J1" s="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2"/>
    </row>
    <row r="2" spans="1:27" ht="16.5" customHeight="1" x14ac:dyDescent="0.2">
      <c r="A2" s="43"/>
      <c r="B2" s="2" t="s">
        <v>44</v>
      </c>
      <c r="C2" s="2"/>
      <c r="D2" s="2"/>
      <c r="E2" s="2"/>
      <c r="F2" s="2"/>
      <c r="G2" s="2"/>
      <c r="H2" s="2"/>
      <c r="I2" s="2"/>
      <c r="J2" s="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2"/>
    </row>
    <row r="3" spans="1:27" ht="16.5" customHeight="1" x14ac:dyDescent="0.2">
      <c r="A3" s="43"/>
      <c r="B3" s="45" t="s">
        <v>45</v>
      </c>
      <c r="C3" s="1" t="s">
        <v>46</v>
      </c>
      <c r="D3" s="1"/>
      <c r="E3" s="1"/>
      <c r="F3" s="1"/>
      <c r="G3" s="1"/>
      <c r="H3" s="1"/>
      <c r="I3" s="1"/>
      <c r="J3" s="4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2"/>
    </row>
    <row r="4" spans="1:27" ht="16.5" customHeight="1" x14ac:dyDescent="0.2">
      <c r="A4" s="43"/>
      <c r="B4" s="45" t="s">
        <v>47</v>
      </c>
      <c r="C4" s="1" t="s">
        <v>48</v>
      </c>
      <c r="D4" s="1"/>
      <c r="E4" s="1"/>
      <c r="F4" s="1"/>
      <c r="G4" s="1"/>
      <c r="H4" s="1"/>
      <c r="I4" s="1"/>
      <c r="J4" s="45" t="s">
        <v>49</v>
      </c>
      <c r="K4" s="16"/>
      <c r="L4" s="16"/>
      <c r="M4" s="16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2"/>
    </row>
    <row r="5" spans="1:27" ht="16.5" customHeight="1" x14ac:dyDescent="0.2">
      <c r="A5" s="43"/>
      <c r="B5" s="45" t="s">
        <v>50</v>
      </c>
      <c r="C5" s="1" t="s">
        <v>51</v>
      </c>
      <c r="D5" s="1"/>
      <c r="E5" s="1"/>
      <c r="F5" s="1"/>
      <c r="G5" s="1"/>
      <c r="H5" s="1"/>
      <c r="I5" s="1"/>
      <c r="J5" s="45">
        <v>2021</v>
      </c>
      <c r="K5" s="16"/>
      <c r="L5" s="16"/>
      <c r="M5" s="1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2"/>
    </row>
    <row r="6" spans="1:27" ht="16.5" customHeight="1" x14ac:dyDescent="0.2">
      <c r="A6" s="43"/>
      <c r="B6" s="45" t="s">
        <v>52</v>
      </c>
      <c r="C6" s="1" t="s">
        <v>53</v>
      </c>
      <c r="D6" s="1"/>
      <c r="E6" s="1"/>
      <c r="F6" s="1"/>
      <c r="G6" s="1"/>
      <c r="H6" s="1"/>
      <c r="I6" s="1"/>
      <c r="J6" s="45">
        <v>12</v>
      </c>
      <c r="K6" s="16"/>
      <c r="L6" s="16"/>
      <c r="M6" s="1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2"/>
    </row>
    <row r="7" spans="1:27" ht="16.5" customHeight="1" x14ac:dyDescent="0.2">
      <c r="A7" s="43"/>
      <c r="B7" s="48"/>
      <c r="C7" s="48"/>
      <c r="D7" s="48"/>
      <c r="E7" s="48"/>
      <c r="F7" s="48"/>
      <c r="G7" s="48"/>
      <c r="H7" s="48"/>
      <c r="I7" s="48"/>
      <c r="J7" s="49">
        <v>15.22</v>
      </c>
      <c r="K7" s="16"/>
      <c r="L7" s="16"/>
      <c r="M7" s="1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2"/>
    </row>
    <row r="8" spans="1:27" ht="12.75" customHeight="1" x14ac:dyDescent="0.2">
      <c r="A8" s="43"/>
      <c r="B8" s="2" t="s">
        <v>54</v>
      </c>
      <c r="C8" s="2"/>
      <c r="D8" s="2"/>
      <c r="E8" s="2"/>
      <c r="F8" s="2"/>
      <c r="G8" s="2"/>
      <c r="H8" s="2"/>
      <c r="I8" s="2"/>
      <c r="J8" s="2"/>
      <c r="K8" s="16"/>
      <c r="L8" s="16"/>
      <c r="M8" s="1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2"/>
    </row>
    <row r="9" spans="1:27" ht="12.75" customHeight="1" x14ac:dyDescent="0.2">
      <c r="A9" s="43"/>
      <c r="B9" s="1" t="s">
        <v>55</v>
      </c>
      <c r="C9" s="1"/>
      <c r="D9" s="1" t="s">
        <v>56</v>
      </c>
      <c r="E9" s="1"/>
      <c r="F9" s="1" t="s">
        <v>57</v>
      </c>
      <c r="G9" s="1"/>
      <c r="H9" s="1"/>
      <c r="I9" s="1"/>
      <c r="J9" s="1"/>
      <c r="K9" s="16"/>
      <c r="L9" s="16"/>
      <c r="M9" s="16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2"/>
    </row>
    <row r="10" spans="1:27" ht="12.75" customHeight="1" x14ac:dyDescent="0.2">
      <c r="A10" s="43"/>
      <c r="B10" s="126" t="s">
        <v>182</v>
      </c>
      <c r="C10" s="126"/>
      <c r="D10" s="1" t="s">
        <v>183</v>
      </c>
      <c r="E10" s="1"/>
      <c r="F10" s="126"/>
      <c r="G10" s="126"/>
      <c r="H10" s="126"/>
      <c r="I10" s="126"/>
      <c r="J10" s="126"/>
      <c r="K10" s="16"/>
      <c r="L10" s="16"/>
      <c r="M10" s="16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2"/>
    </row>
    <row r="11" spans="1:27" ht="12.75" customHeight="1" x14ac:dyDescent="0.2">
      <c r="A11" s="43"/>
      <c r="B11" s="48"/>
      <c r="C11" s="48"/>
      <c r="D11" s="48"/>
      <c r="E11" s="48"/>
      <c r="F11" s="48"/>
      <c r="G11" s="48"/>
      <c r="H11" s="48"/>
      <c r="I11" s="48"/>
      <c r="J11" s="48"/>
      <c r="K11" s="16"/>
      <c r="L11" s="16"/>
      <c r="M11" s="16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2"/>
    </row>
    <row r="12" spans="1:27" ht="16.5" customHeight="1" x14ac:dyDescent="0.2">
      <c r="A12" s="43"/>
      <c r="B12" s="2" t="s">
        <v>59</v>
      </c>
      <c r="C12" s="2"/>
      <c r="D12" s="2"/>
      <c r="E12" s="2"/>
      <c r="F12" s="2"/>
      <c r="G12" s="2"/>
      <c r="H12" s="2"/>
      <c r="I12" s="2"/>
      <c r="J12" s="2"/>
      <c r="K12" s="16"/>
      <c r="L12" s="16"/>
      <c r="M12" s="16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2"/>
    </row>
    <row r="13" spans="1:27" ht="12.75" customHeight="1" x14ac:dyDescent="0.2">
      <c r="A13" s="43"/>
      <c r="B13" s="45">
        <v>1</v>
      </c>
      <c r="C13" s="1" t="s">
        <v>60</v>
      </c>
      <c r="D13" s="1"/>
      <c r="E13" s="1"/>
      <c r="F13" s="1"/>
      <c r="G13" s="1"/>
      <c r="H13" s="1"/>
      <c r="I13" s="1"/>
      <c r="J13" s="45"/>
      <c r="K13" s="17"/>
      <c r="L13" s="17"/>
      <c r="M13" s="17"/>
      <c r="N13" s="17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2"/>
    </row>
    <row r="14" spans="1:27" ht="12.75" customHeight="1" x14ac:dyDescent="0.2">
      <c r="A14" s="43"/>
      <c r="B14" s="45">
        <v>2</v>
      </c>
      <c r="C14" s="1" t="s">
        <v>61</v>
      </c>
      <c r="D14" s="1"/>
      <c r="E14" s="1"/>
      <c r="F14" s="1"/>
      <c r="G14" s="1"/>
      <c r="H14" s="1"/>
      <c r="I14" s="1"/>
      <c r="J14" s="50"/>
      <c r="K14" s="17"/>
      <c r="L14" s="17"/>
      <c r="M14" s="17"/>
      <c r="N14" s="17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2"/>
    </row>
    <row r="15" spans="1:27" ht="12.75" customHeight="1" x14ac:dyDescent="0.2">
      <c r="A15" s="43"/>
      <c r="B15" s="45">
        <v>3</v>
      </c>
      <c r="C15" s="1" t="s">
        <v>63</v>
      </c>
      <c r="D15" s="1"/>
      <c r="E15" s="1"/>
      <c r="F15" s="1"/>
      <c r="G15" s="1"/>
      <c r="H15" s="1"/>
      <c r="I15" s="1"/>
      <c r="J15" s="114"/>
      <c r="K15" s="17"/>
      <c r="L15" s="17"/>
      <c r="M15" s="17"/>
      <c r="N15" s="17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2"/>
    </row>
    <row r="16" spans="1:27" ht="24.75" customHeight="1" x14ac:dyDescent="0.2">
      <c r="A16" s="52"/>
      <c r="B16" s="53">
        <v>4</v>
      </c>
      <c r="C16" s="127" t="s">
        <v>64</v>
      </c>
      <c r="D16" s="127"/>
      <c r="E16" s="127"/>
      <c r="F16" s="127"/>
      <c r="G16" s="127"/>
      <c r="H16" s="127"/>
      <c r="I16" s="127"/>
      <c r="J16" s="54"/>
      <c r="K16" s="55"/>
      <c r="L16" s="55"/>
      <c r="M16" s="55"/>
      <c r="N16" s="55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115"/>
    </row>
    <row r="17" spans="1:27" ht="12.75" customHeight="1" x14ac:dyDescent="0.2">
      <c r="A17" s="43"/>
      <c r="B17" s="45">
        <v>5</v>
      </c>
      <c r="C17" s="1" t="s">
        <v>66</v>
      </c>
      <c r="D17" s="1"/>
      <c r="E17" s="1"/>
      <c r="F17" s="1"/>
      <c r="G17" s="1"/>
      <c r="H17" s="1"/>
      <c r="I17" s="1"/>
      <c r="J17" s="45"/>
      <c r="K17" s="116"/>
      <c r="L17" s="17"/>
      <c r="M17" s="17"/>
      <c r="N17" s="17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2"/>
    </row>
    <row r="18" spans="1:27" ht="12.75" customHeight="1" x14ac:dyDescent="0.2">
      <c r="A18" s="43"/>
      <c r="B18" s="45">
        <v>6</v>
      </c>
      <c r="C18" s="1" t="s">
        <v>68</v>
      </c>
      <c r="D18" s="1"/>
      <c r="E18" s="1"/>
      <c r="F18" s="1"/>
      <c r="G18" s="1"/>
      <c r="H18" s="1"/>
      <c r="I18" s="1"/>
      <c r="J18" s="117"/>
      <c r="K18" s="17"/>
      <c r="L18" s="17"/>
      <c r="M18" s="17"/>
      <c r="N18" s="17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2"/>
    </row>
    <row r="19" spans="1:27" ht="16.5" customHeight="1" x14ac:dyDescent="0.2">
      <c r="A19" s="43"/>
      <c r="B19" s="128"/>
      <c r="C19" s="128"/>
      <c r="D19" s="128"/>
      <c r="E19" s="128"/>
      <c r="F19" s="128"/>
      <c r="G19" s="128"/>
      <c r="H19" s="128"/>
      <c r="I19" s="128"/>
      <c r="J19" s="128"/>
      <c r="K19" s="17"/>
      <c r="L19" s="17"/>
      <c r="M19" s="17"/>
      <c r="N19" s="17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2"/>
    </row>
    <row r="20" spans="1:27" ht="16.5" customHeight="1" x14ac:dyDescent="0.2">
      <c r="A20" s="43"/>
      <c r="B20" s="48"/>
      <c r="C20" s="48"/>
      <c r="D20" s="48"/>
      <c r="E20" s="48"/>
      <c r="F20" s="48"/>
      <c r="G20" s="48"/>
      <c r="H20" s="48"/>
      <c r="I20" s="48"/>
      <c r="J20" s="48"/>
      <c r="K20" s="17"/>
      <c r="L20" s="17"/>
      <c r="M20" s="17"/>
      <c r="N20" s="17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2"/>
    </row>
    <row r="21" spans="1:27" ht="16.5" customHeight="1" x14ac:dyDescent="0.2">
      <c r="A21" s="43"/>
      <c r="B21" s="2" t="s">
        <v>69</v>
      </c>
      <c r="C21" s="2"/>
      <c r="D21" s="2"/>
      <c r="E21" s="2"/>
      <c r="F21" s="2"/>
      <c r="G21" s="2"/>
      <c r="H21" s="2"/>
      <c r="I21" s="2"/>
      <c r="J21" s="2"/>
      <c r="K21" s="17"/>
      <c r="L21" s="17"/>
      <c r="M21" s="17"/>
      <c r="N21" s="17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2"/>
    </row>
    <row r="22" spans="1:27" ht="12.75" customHeight="1" x14ac:dyDescent="0.2">
      <c r="A22" s="43"/>
      <c r="B22" s="66">
        <v>1</v>
      </c>
      <c r="C22" s="132" t="s">
        <v>70</v>
      </c>
      <c r="D22" s="132"/>
      <c r="E22" s="132"/>
      <c r="F22" s="132"/>
      <c r="G22" s="132"/>
      <c r="H22" s="132"/>
      <c r="I22" s="66" t="s">
        <v>71</v>
      </c>
      <c r="J22" s="66" t="s">
        <v>72</v>
      </c>
      <c r="K22" s="17"/>
      <c r="L22" s="17"/>
      <c r="M22" s="17"/>
      <c r="N22" s="1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2"/>
    </row>
    <row r="23" spans="1:27" ht="12.75" customHeight="1" x14ac:dyDescent="0.2">
      <c r="A23" s="43"/>
      <c r="B23" s="66" t="s">
        <v>45</v>
      </c>
      <c r="C23" s="1" t="s">
        <v>73</v>
      </c>
      <c r="D23" s="1"/>
      <c r="E23" s="1"/>
      <c r="F23" s="1"/>
      <c r="G23" s="1"/>
      <c r="H23" s="1"/>
      <c r="I23" s="45"/>
      <c r="J23" s="69"/>
      <c r="K23" s="17"/>
      <c r="L23" s="17"/>
      <c r="M23" s="17"/>
      <c r="N23" s="17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2"/>
    </row>
    <row r="24" spans="1:27" ht="12.75" customHeight="1" x14ac:dyDescent="0.2">
      <c r="A24" s="43"/>
      <c r="B24" s="66" t="s">
        <v>47</v>
      </c>
      <c r="C24" s="1" t="s">
        <v>74</v>
      </c>
      <c r="D24" s="1"/>
      <c r="E24" s="1"/>
      <c r="F24" s="1"/>
      <c r="G24" s="1"/>
      <c r="H24" s="1"/>
      <c r="I24" s="68"/>
      <c r="J24" s="69"/>
      <c r="K24" s="17"/>
      <c r="L24" s="17"/>
      <c r="M24" s="17"/>
      <c r="N24" s="17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2"/>
    </row>
    <row r="25" spans="1:27" ht="12.75" customHeight="1" x14ac:dyDescent="0.2">
      <c r="A25" s="43"/>
      <c r="B25" s="66" t="s">
        <v>50</v>
      </c>
      <c r="C25" s="1" t="s">
        <v>75</v>
      </c>
      <c r="D25" s="1"/>
      <c r="E25" s="1"/>
      <c r="F25" s="1"/>
      <c r="G25" s="1"/>
      <c r="H25" s="1"/>
      <c r="I25" s="118"/>
      <c r="J25" s="69"/>
      <c r="K25" s="61"/>
      <c r="L25" s="17"/>
      <c r="M25" s="17"/>
      <c r="N25" s="17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2"/>
    </row>
    <row r="26" spans="1:27" ht="12.75" customHeight="1" x14ac:dyDescent="0.2">
      <c r="A26" s="43"/>
      <c r="B26" s="66" t="s">
        <v>52</v>
      </c>
      <c r="C26" s="1" t="s">
        <v>76</v>
      </c>
      <c r="D26" s="1"/>
      <c r="E26" s="1"/>
      <c r="F26" s="1"/>
      <c r="G26" s="1"/>
      <c r="H26" s="1"/>
      <c r="I26" s="68"/>
      <c r="J26" s="69"/>
      <c r="K26" s="17"/>
      <c r="L26" s="17"/>
      <c r="M26" s="17"/>
      <c r="N26" s="1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2"/>
    </row>
    <row r="27" spans="1:27" ht="12.75" customHeight="1" x14ac:dyDescent="0.2">
      <c r="A27" s="43"/>
      <c r="B27" s="66" t="s">
        <v>77</v>
      </c>
      <c r="C27" s="1" t="s">
        <v>78</v>
      </c>
      <c r="D27" s="1"/>
      <c r="E27" s="1"/>
      <c r="F27" s="1"/>
      <c r="G27" s="1"/>
      <c r="H27" s="1"/>
      <c r="I27" s="68"/>
      <c r="J27" s="69"/>
      <c r="K27" s="17"/>
      <c r="L27" s="17"/>
      <c r="M27" s="17"/>
      <c r="N27" s="1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2"/>
    </row>
    <row r="28" spans="1:27" ht="12.75" customHeight="1" x14ac:dyDescent="0.2">
      <c r="A28" s="43"/>
      <c r="B28" s="132" t="s">
        <v>79</v>
      </c>
      <c r="C28" s="132"/>
      <c r="D28" s="132"/>
      <c r="E28" s="132"/>
      <c r="F28" s="132"/>
      <c r="G28" s="132"/>
      <c r="H28" s="132"/>
      <c r="I28" s="132"/>
      <c r="J28" s="71"/>
      <c r="K28" s="63"/>
      <c r="L28" s="17"/>
      <c r="M28" s="17"/>
      <c r="N28" s="17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2"/>
    </row>
    <row r="29" spans="1:27" ht="14.25" customHeight="1" x14ac:dyDescent="0.2">
      <c r="A29" s="43"/>
      <c r="B29" s="64"/>
      <c r="C29" s="64"/>
      <c r="D29" s="64"/>
      <c r="E29" s="64"/>
      <c r="F29" s="64"/>
      <c r="G29" s="64"/>
      <c r="H29" s="64"/>
      <c r="I29" s="64"/>
      <c r="J29" s="65"/>
      <c r="K29" s="17"/>
      <c r="L29" s="17"/>
      <c r="M29" s="17"/>
      <c r="N29" s="17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2"/>
    </row>
    <row r="30" spans="1:27" ht="14.25" customHeight="1" x14ac:dyDescent="0.2">
      <c r="A30" s="43"/>
      <c r="B30" s="64"/>
      <c r="C30" s="64"/>
      <c r="D30" s="64"/>
      <c r="E30" s="64"/>
      <c r="F30" s="64"/>
      <c r="G30" s="64"/>
      <c r="H30" s="64"/>
      <c r="I30" s="64"/>
      <c r="J30" s="65"/>
      <c r="K30" s="17"/>
      <c r="L30" s="17"/>
      <c r="M30" s="17"/>
      <c r="N30" s="17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</row>
    <row r="31" spans="1:27" ht="12.75" customHeight="1" x14ac:dyDescent="0.2">
      <c r="A31" s="43"/>
      <c r="B31" s="2" t="s">
        <v>80</v>
      </c>
      <c r="C31" s="2"/>
      <c r="D31" s="2"/>
      <c r="E31" s="2"/>
      <c r="F31" s="2"/>
      <c r="G31" s="2"/>
      <c r="H31" s="2"/>
      <c r="I31" s="2"/>
      <c r="J31" s="2"/>
      <c r="K31" s="17"/>
      <c r="L31" s="17"/>
      <c r="M31" s="17"/>
      <c r="N31" s="17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2"/>
    </row>
    <row r="32" spans="1:27" ht="12.75" customHeight="1" x14ac:dyDescent="0.2">
      <c r="A32" s="43"/>
      <c r="B32" s="132" t="s">
        <v>81</v>
      </c>
      <c r="C32" s="132"/>
      <c r="D32" s="132"/>
      <c r="E32" s="132"/>
      <c r="F32" s="132"/>
      <c r="G32" s="132"/>
      <c r="H32" s="132"/>
      <c r="I32" s="66" t="s">
        <v>71</v>
      </c>
      <c r="J32" s="66" t="s">
        <v>72</v>
      </c>
      <c r="K32" s="17"/>
      <c r="L32" s="17"/>
      <c r="M32" s="17"/>
      <c r="N32" s="1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2"/>
    </row>
    <row r="33" spans="1:27" ht="12.75" customHeight="1" x14ac:dyDescent="0.2">
      <c r="A33" s="43"/>
      <c r="B33" s="132" t="s">
        <v>82</v>
      </c>
      <c r="C33" s="132"/>
      <c r="D33" s="132"/>
      <c r="E33" s="132"/>
      <c r="F33" s="132"/>
      <c r="G33" s="132"/>
      <c r="H33" s="132"/>
      <c r="I33" s="132"/>
      <c r="J33" s="67"/>
      <c r="K33" s="17"/>
      <c r="L33" s="17"/>
      <c r="M33" s="17"/>
      <c r="N33" s="17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2"/>
    </row>
    <row r="34" spans="1:27" ht="12.75" customHeight="1" x14ac:dyDescent="0.2">
      <c r="A34" s="43"/>
      <c r="B34" s="66" t="s">
        <v>45</v>
      </c>
      <c r="C34" s="1" t="s">
        <v>83</v>
      </c>
      <c r="D34" s="1"/>
      <c r="E34" s="1"/>
      <c r="F34" s="1"/>
      <c r="G34" s="1"/>
      <c r="H34" s="1"/>
      <c r="I34" s="68"/>
      <c r="J34" s="69"/>
      <c r="K34" s="17"/>
      <c r="L34" s="17"/>
      <c r="M34" s="17"/>
      <c r="N34" s="17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2"/>
    </row>
    <row r="35" spans="1:27" ht="12.75" customHeight="1" x14ac:dyDescent="0.2">
      <c r="A35" s="43"/>
      <c r="B35" s="66" t="s">
        <v>47</v>
      </c>
      <c r="C35" s="1" t="s">
        <v>84</v>
      </c>
      <c r="D35" s="1"/>
      <c r="E35" s="1"/>
      <c r="F35" s="1"/>
      <c r="G35" s="1"/>
      <c r="H35" s="1"/>
      <c r="I35" s="68"/>
      <c r="J35" s="69"/>
      <c r="K35" s="17"/>
      <c r="L35" s="17"/>
      <c r="M35" s="17"/>
      <c r="N35" s="17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2"/>
    </row>
    <row r="36" spans="1:27" ht="14.25" customHeight="1" x14ac:dyDescent="0.2">
      <c r="A36" s="43"/>
      <c r="B36" s="132" t="s">
        <v>85</v>
      </c>
      <c r="C36" s="132"/>
      <c r="D36" s="132"/>
      <c r="E36" s="132"/>
      <c r="F36" s="132"/>
      <c r="G36" s="132"/>
      <c r="H36" s="132"/>
      <c r="I36" s="70">
        <f>I34+I35</f>
        <v>0</v>
      </c>
      <c r="J36" s="71"/>
      <c r="K36" s="63"/>
      <c r="L36" s="17"/>
      <c r="M36" s="17"/>
      <c r="N36" s="17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2"/>
    </row>
    <row r="37" spans="1:27" ht="14.25" customHeight="1" x14ac:dyDescent="0.2">
      <c r="A37" s="43"/>
      <c r="B37" s="72"/>
      <c r="C37" s="73"/>
      <c r="D37" s="73"/>
      <c r="E37" s="73"/>
      <c r="F37" s="73"/>
      <c r="G37" s="73"/>
      <c r="H37" s="73"/>
      <c r="I37" s="74"/>
      <c r="J37" s="75"/>
      <c r="K37" s="17"/>
      <c r="L37" s="17"/>
      <c r="M37" s="17"/>
      <c r="N37" s="1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2"/>
    </row>
    <row r="38" spans="1:27" ht="14.25" customHeight="1" x14ac:dyDescent="0.2">
      <c r="A38" s="43"/>
      <c r="B38" s="132" t="s">
        <v>86</v>
      </c>
      <c r="C38" s="132"/>
      <c r="D38" s="132"/>
      <c r="E38" s="132"/>
      <c r="F38" s="132"/>
      <c r="G38" s="132"/>
      <c r="H38" s="132"/>
      <c r="I38" s="66" t="s">
        <v>71</v>
      </c>
      <c r="J38" s="66" t="s">
        <v>72</v>
      </c>
      <c r="K38" s="17"/>
      <c r="L38" s="17"/>
      <c r="M38" s="17"/>
      <c r="N38" s="17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2"/>
    </row>
    <row r="39" spans="1:27" ht="14.25" customHeight="1" x14ac:dyDescent="0.2">
      <c r="A39" s="43"/>
      <c r="B39" s="132" t="s">
        <v>87</v>
      </c>
      <c r="C39" s="132"/>
      <c r="D39" s="132"/>
      <c r="E39" s="132"/>
      <c r="F39" s="132"/>
      <c r="G39" s="132"/>
      <c r="H39" s="132"/>
      <c r="I39" s="132"/>
      <c r="J39" s="76"/>
      <c r="K39" s="17"/>
      <c r="L39" s="17"/>
      <c r="M39" s="17"/>
      <c r="N39" s="17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2"/>
    </row>
    <row r="40" spans="1:27" ht="14.25" customHeight="1" x14ac:dyDescent="0.2">
      <c r="A40" s="43"/>
      <c r="B40" s="66" t="s">
        <v>45</v>
      </c>
      <c r="C40" s="1" t="s">
        <v>88</v>
      </c>
      <c r="D40" s="1"/>
      <c r="E40" s="1"/>
      <c r="F40" s="1"/>
      <c r="G40" s="1"/>
      <c r="H40" s="1"/>
      <c r="I40" s="68"/>
      <c r="J40" s="69"/>
      <c r="K40" s="17"/>
      <c r="L40" s="17"/>
      <c r="M40" s="17"/>
      <c r="N40" s="17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2"/>
    </row>
    <row r="41" spans="1:27" ht="12.75" customHeight="1" x14ac:dyDescent="0.2">
      <c r="A41" s="43"/>
      <c r="B41" s="66" t="s">
        <v>47</v>
      </c>
      <c r="C41" s="1" t="s">
        <v>89</v>
      </c>
      <c r="D41" s="1"/>
      <c r="E41" s="1"/>
      <c r="F41" s="1"/>
      <c r="G41" s="1"/>
      <c r="H41" s="1"/>
      <c r="I41" s="68"/>
      <c r="J41" s="69"/>
      <c r="K41" s="17"/>
      <c r="L41" s="17"/>
      <c r="M41" s="17"/>
      <c r="N41" s="17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2"/>
    </row>
    <row r="42" spans="1:27" ht="14.25" customHeight="1" x14ac:dyDescent="0.2">
      <c r="A42" s="43"/>
      <c r="B42" s="66" t="s">
        <v>50</v>
      </c>
      <c r="C42" s="1" t="s">
        <v>90</v>
      </c>
      <c r="D42" s="1"/>
      <c r="E42" s="1"/>
      <c r="F42" s="1"/>
      <c r="G42" s="1"/>
      <c r="H42" s="1"/>
      <c r="I42" s="119"/>
      <c r="J42" s="69"/>
      <c r="K42" s="17"/>
      <c r="L42" s="17"/>
      <c r="M42" s="17"/>
      <c r="N42" s="17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2"/>
    </row>
    <row r="43" spans="1:27" ht="12.75" customHeight="1" x14ac:dyDescent="0.2">
      <c r="A43" s="43"/>
      <c r="B43" s="66" t="s">
        <v>52</v>
      </c>
      <c r="C43" s="1" t="s">
        <v>91</v>
      </c>
      <c r="D43" s="1"/>
      <c r="E43" s="1"/>
      <c r="F43" s="1"/>
      <c r="G43" s="1"/>
      <c r="H43" s="1"/>
      <c r="I43" s="68"/>
      <c r="J43" s="69"/>
      <c r="K43" s="17"/>
      <c r="L43" s="17"/>
      <c r="M43" s="17"/>
      <c r="N43" s="17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2"/>
    </row>
    <row r="44" spans="1:27" ht="14.25" customHeight="1" x14ac:dyDescent="0.2">
      <c r="A44" s="43"/>
      <c r="B44" s="66" t="s">
        <v>77</v>
      </c>
      <c r="C44" s="1" t="s">
        <v>92</v>
      </c>
      <c r="D44" s="1"/>
      <c r="E44" s="1"/>
      <c r="F44" s="1"/>
      <c r="G44" s="1"/>
      <c r="H44" s="1"/>
      <c r="I44" s="68"/>
      <c r="J44" s="69"/>
      <c r="K44" s="17"/>
      <c r="L44" s="17"/>
      <c r="M44" s="17"/>
      <c r="N44" s="17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2"/>
    </row>
    <row r="45" spans="1:27" ht="14.25" customHeight="1" x14ac:dyDescent="0.2">
      <c r="A45" s="43"/>
      <c r="B45" s="66" t="s">
        <v>93</v>
      </c>
      <c r="C45" s="1" t="s">
        <v>94</v>
      </c>
      <c r="D45" s="1"/>
      <c r="E45" s="1"/>
      <c r="F45" s="1"/>
      <c r="G45" s="1"/>
      <c r="H45" s="1"/>
      <c r="I45" s="68"/>
      <c r="J45" s="69"/>
      <c r="K45" s="17"/>
      <c r="L45" s="17"/>
      <c r="M45" s="17"/>
      <c r="N45" s="1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2"/>
    </row>
    <row r="46" spans="1:27" ht="14.25" customHeight="1" x14ac:dyDescent="0.2">
      <c r="A46" s="43"/>
      <c r="B46" s="66" t="s">
        <v>95</v>
      </c>
      <c r="C46" s="1" t="s">
        <v>96</v>
      </c>
      <c r="D46" s="1"/>
      <c r="E46" s="1"/>
      <c r="F46" s="1"/>
      <c r="G46" s="1"/>
      <c r="H46" s="1"/>
      <c r="I46" s="68"/>
      <c r="J46" s="69"/>
      <c r="K46" s="17"/>
      <c r="L46" s="17"/>
      <c r="M46" s="17"/>
      <c r="N46" s="17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2"/>
    </row>
    <row r="47" spans="1:27" ht="14.25" customHeight="1" x14ac:dyDescent="0.2">
      <c r="A47" s="43"/>
      <c r="B47" s="66" t="s">
        <v>97</v>
      </c>
      <c r="C47" s="1" t="s">
        <v>98</v>
      </c>
      <c r="D47" s="1"/>
      <c r="E47" s="1"/>
      <c r="F47" s="1"/>
      <c r="G47" s="1"/>
      <c r="H47" s="1"/>
      <c r="I47" s="68"/>
      <c r="J47" s="69"/>
      <c r="K47" s="17"/>
      <c r="L47" s="17"/>
      <c r="M47" s="17"/>
      <c r="N47" s="17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2"/>
    </row>
    <row r="48" spans="1:27" ht="14.25" customHeight="1" x14ac:dyDescent="0.2">
      <c r="A48" s="43"/>
      <c r="B48" s="132" t="s">
        <v>99</v>
      </c>
      <c r="C48" s="132"/>
      <c r="D48" s="132"/>
      <c r="E48" s="132"/>
      <c r="F48" s="132"/>
      <c r="G48" s="132"/>
      <c r="H48" s="132"/>
      <c r="I48" s="70">
        <f>SUM(I40:I47)</f>
        <v>0</v>
      </c>
      <c r="J48" s="71">
        <f>SUM(J40:J47)</f>
        <v>0</v>
      </c>
      <c r="K48" s="63"/>
      <c r="L48" s="17"/>
      <c r="M48" s="17"/>
      <c r="N48" s="17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2"/>
    </row>
    <row r="49" spans="1:27" ht="14.25" customHeight="1" x14ac:dyDescent="0.2">
      <c r="A49" s="43"/>
      <c r="B49" s="16"/>
      <c r="C49" s="64"/>
      <c r="D49" s="64"/>
      <c r="E49" s="64"/>
      <c r="F49" s="64"/>
      <c r="G49" s="64"/>
      <c r="H49" s="64"/>
      <c r="I49" s="78"/>
      <c r="J49" s="79"/>
      <c r="K49" s="63"/>
      <c r="L49" s="17"/>
      <c r="M49" s="17"/>
      <c r="N49" s="1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2"/>
    </row>
    <row r="50" spans="1:27" ht="12.75" customHeight="1" x14ac:dyDescent="0.2">
      <c r="A50" s="43"/>
      <c r="B50" s="132" t="s">
        <v>100</v>
      </c>
      <c r="C50" s="132"/>
      <c r="D50" s="132"/>
      <c r="E50" s="132"/>
      <c r="F50" s="132"/>
      <c r="G50" s="132"/>
      <c r="H50" s="132"/>
      <c r="I50" s="66" t="s">
        <v>184</v>
      </c>
      <c r="J50" s="70" t="s">
        <v>185</v>
      </c>
      <c r="K50" s="66" t="s">
        <v>72</v>
      </c>
      <c r="L50" s="17"/>
      <c r="M50" s="17"/>
      <c r="N50" s="17"/>
      <c r="O50" s="17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2.75" customHeight="1" x14ac:dyDescent="0.2">
      <c r="A51" s="81"/>
      <c r="B51" s="66" t="s">
        <v>45</v>
      </c>
      <c r="C51" s="1"/>
      <c r="D51" s="1"/>
      <c r="E51" s="1"/>
      <c r="F51" s="1"/>
      <c r="G51" s="1"/>
      <c r="H51" s="1"/>
      <c r="I51" s="45"/>
      <c r="J51" s="120"/>
      <c r="K51" s="69"/>
      <c r="L51" s="83"/>
      <c r="M51" s="83"/>
      <c r="N51" s="83"/>
      <c r="O51" s="83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4.25" customHeight="1" x14ac:dyDescent="0.2">
      <c r="A52" s="43"/>
      <c r="B52" s="66" t="s">
        <v>47</v>
      </c>
      <c r="C52" s="1"/>
      <c r="D52" s="1"/>
      <c r="E52" s="1"/>
      <c r="F52" s="1"/>
      <c r="G52" s="1"/>
      <c r="H52" s="1"/>
      <c r="I52" s="45"/>
      <c r="J52" s="69"/>
      <c r="K52" s="69"/>
      <c r="L52" s="17"/>
      <c r="M52" s="17"/>
      <c r="N52" s="17"/>
      <c r="O52" s="17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4.25" customHeight="1" x14ac:dyDescent="0.2">
      <c r="A53" s="43"/>
      <c r="B53" s="66" t="s">
        <v>50</v>
      </c>
      <c r="C53" s="1"/>
      <c r="D53" s="1"/>
      <c r="E53" s="1"/>
      <c r="F53" s="1"/>
      <c r="G53" s="1"/>
      <c r="H53" s="1"/>
      <c r="I53" s="45"/>
      <c r="J53" s="69"/>
      <c r="K53" s="69"/>
      <c r="L53" s="17"/>
      <c r="M53" s="17"/>
      <c r="N53" s="17"/>
      <c r="O53" s="17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4.25" customHeight="1" x14ac:dyDescent="0.2">
      <c r="A54" s="43"/>
      <c r="B54" s="66" t="s">
        <v>52</v>
      </c>
      <c r="C54" s="1"/>
      <c r="D54" s="1"/>
      <c r="E54" s="1"/>
      <c r="F54" s="1"/>
      <c r="G54" s="1"/>
      <c r="H54" s="1"/>
      <c r="I54" s="45"/>
      <c r="J54" s="69"/>
      <c r="K54" s="69"/>
      <c r="L54" s="121"/>
      <c r="M54" s="17"/>
      <c r="N54" s="17"/>
      <c r="O54" s="17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4.25" customHeight="1" x14ac:dyDescent="0.2">
      <c r="A55" s="43"/>
      <c r="B55" s="66" t="s">
        <v>77</v>
      </c>
      <c r="C55" s="1"/>
      <c r="D55" s="1"/>
      <c r="E55" s="1"/>
      <c r="F55" s="1"/>
      <c r="G55" s="1"/>
      <c r="H55" s="1"/>
      <c r="I55" s="45"/>
      <c r="J55" s="69"/>
      <c r="K55" s="69"/>
      <c r="L55" s="112"/>
      <c r="M55" s="17"/>
      <c r="N55" s="17"/>
      <c r="O55" s="1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4.25" customHeight="1" x14ac:dyDescent="0.2">
      <c r="A56" s="43"/>
      <c r="B56" s="66" t="s">
        <v>93</v>
      </c>
      <c r="C56" s="1"/>
      <c r="D56" s="1"/>
      <c r="E56" s="1"/>
      <c r="F56" s="1"/>
      <c r="G56" s="1"/>
      <c r="H56" s="1"/>
      <c r="I56" s="45"/>
      <c r="J56" s="69"/>
      <c r="K56" s="69"/>
      <c r="L56" s="87"/>
      <c r="M56" s="17"/>
      <c r="N56" s="17"/>
      <c r="O56" s="17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4.25" customHeight="1" x14ac:dyDescent="0.2">
      <c r="A57" s="43"/>
      <c r="B57" s="122" t="s">
        <v>95</v>
      </c>
      <c r="C57" s="142" t="s">
        <v>186</v>
      </c>
      <c r="D57" s="142"/>
      <c r="E57" s="142"/>
      <c r="F57" s="142"/>
      <c r="G57" s="142"/>
      <c r="H57" s="142"/>
      <c r="I57" s="123">
        <v>30</v>
      </c>
      <c r="J57" s="124">
        <v>170</v>
      </c>
      <c r="K57" s="124">
        <f>I57*J57</f>
        <v>5100</v>
      </c>
      <c r="L57" s="17"/>
      <c r="M57" s="17"/>
      <c r="N57" s="17"/>
      <c r="O57" s="17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4.25" customHeight="1" x14ac:dyDescent="0.2">
      <c r="A58" s="43"/>
      <c r="B58" s="132" t="s">
        <v>110</v>
      </c>
      <c r="C58" s="132"/>
      <c r="D58" s="132"/>
      <c r="E58" s="132"/>
      <c r="F58" s="132"/>
      <c r="G58" s="132"/>
      <c r="H58" s="132"/>
      <c r="I58" s="132"/>
      <c r="J58" s="132"/>
      <c r="K58" s="71">
        <f>SUM(K51:K57)</f>
        <v>5100</v>
      </c>
      <c r="L58" s="17"/>
      <c r="M58" s="17"/>
      <c r="N58" s="17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2"/>
    </row>
    <row r="59" spans="1:27" ht="14.25" customHeight="1" x14ac:dyDescent="0.2">
      <c r="A59" s="43"/>
      <c r="B59" s="16"/>
      <c r="C59" s="64"/>
      <c r="D59" s="64"/>
      <c r="E59" s="64"/>
      <c r="F59" s="64"/>
      <c r="G59" s="64"/>
      <c r="H59" s="64"/>
      <c r="I59" s="78"/>
      <c r="J59" s="79"/>
      <c r="K59" s="17"/>
      <c r="L59" s="17"/>
      <c r="M59" s="17"/>
      <c r="N59" s="17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2"/>
    </row>
    <row r="60" spans="1:27" ht="14.25" customHeight="1" x14ac:dyDescent="0.2">
      <c r="A60" s="43"/>
      <c r="B60" s="2" t="s">
        <v>111</v>
      </c>
      <c r="C60" s="2"/>
      <c r="D60" s="2"/>
      <c r="E60" s="2"/>
      <c r="F60" s="2"/>
      <c r="G60" s="2"/>
      <c r="H60" s="2"/>
      <c r="I60" s="2"/>
      <c r="J60" s="2"/>
      <c r="K60" s="17"/>
      <c r="L60" s="17"/>
      <c r="M60" s="17"/>
      <c r="N60" s="17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2"/>
    </row>
    <row r="61" spans="1:27" ht="12.75" customHeight="1" x14ac:dyDescent="0.2">
      <c r="A61" s="43"/>
      <c r="B61" s="132" t="s">
        <v>112</v>
      </c>
      <c r="C61" s="132"/>
      <c r="D61" s="132"/>
      <c r="E61" s="132"/>
      <c r="F61" s="132"/>
      <c r="G61" s="132"/>
      <c r="H61" s="132"/>
      <c r="I61" s="132"/>
      <c r="J61" s="66" t="s">
        <v>72</v>
      </c>
      <c r="K61" s="17"/>
      <c r="L61" s="17"/>
      <c r="M61" s="17"/>
      <c r="N61" s="17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2"/>
    </row>
    <row r="62" spans="1:27" ht="12.75" customHeight="1" x14ac:dyDescent="0.2">
      <c r="A62" s="43"/>
      <c r="B62" s="66" t="s">
        <v>113</v>
      </c>
      <c r="C62" s="1" t="s">
        <v>114</v>
      </c>
      <c r="D62" s="1"/>
      <c r="E62" s="1"/>
      <c r="F62" s="1"/>
      <c r="G62" s="1"/>
      <c r="H62" s="1"/>
      <c r="I62" s="1"/>
      <c r="J62" s="69">
        <f>J36</f>
        <v>0</v>
      </c>
      <c r="K62" s="17"/>
      <c r="L62" s="17"/>
      <c r="M62" s="17"/>
      <c r="N62" s="17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2"/>
    </row>
    <row r="63" spans="1:27" ht="14.25" customHeight="1" x14ac:dyDescent="0.2">
      <c r="A63" s="43"/>
      <c r="B63" s="66" t="s">
        <v>115</v>
      </c>
      <c r="C63" s="1" t="s">
        <v>116</v>
      </c>
      <c r="D63" s="1"/>
      <c r="E63" s="1"/>
      <c r="F63" s="1"/>
      <c r="G63" s="1"/>
      <c r="H63" s="1"/>
      <c r="I63" s="1"/>
      <c r="J63" s="69">
        <f>J48</f>
        <v>0</v>
      </c>
      <c r="K63" s="17"/>
      <c r="L63" s="17"/>
      <c r="M63" s="17"/>
      <c r="N63" s="17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2"/>
    </row>
    <row r="64" spans="1:27" ht="14.25" customHeight="1" x14ac:dyDescent="0.2">
      <c r="A64" s="43"/>
      <c r="B64" s="66" t="s">
        <v>117</v>
      </c>
      <c r="C64" s="1" t="s">
        <v>118</v>
      </c>
      <c r="D64" s="1"/>
      <c r="E64" s="1"/>
      <c r="F64" s="1"/>
      <c r="G64" s="1"/>
      <c r="H64" s="1"/>
      <c r="I64" s="1"/>
      <c r="J64" s="69">
        <f>K58</f>
        <v>5100</v>
      </c>
      <c r="K64" s="17"/>
      <c r="L64" s="17"/>
      <c r="M64" s="17"/>
      <c r="N64" s="17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2"/>
    </row>
    <row r="65" spans="1:27" ht="14.25" customHeight="1" x14ac:dyDescent="0.2">
      <c r="A65" s="81"/>
      <c r="B65" s="132" t="s">
        <v>119</v>
      </c>
      <c r="C65" s="132"/>
      <c r="D65" s="132"/>
      <c r="E65" s="132"/>
      <c r="F65" s="132"/>
      <c r="G65" s="132"/>
      <c r="H65" s="132"/>
      <c r="I65" s="132"/>
      <c r="J65" s="71">
        <f>SUM(J62:J64)</f>
        <v>5100</v>
      </c>
      <c r="K65" s="63"/>
      <c r="L65" s="83"/>
      <c r="M65" s="83"/>
      <c r="N65" s="83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42"/>
    </row>
    <row r="66" spans="1:27" ht="14.25" customHeight="1" x14ac:dyDescent="0.2">
      <c r="A66" s="43"/>
      <c r="B66" s="133"/>
      <c r="C66" s="133"/>
      <c r="D66" s="133"/>
      <c r="E66" s="133"/>
      <c r="F66" s="133"/>
      <c r="G66" s="133"/>
      <c r="H66" s="133"/>
      <c r="I66" s="133"/>
      <c r="J66" s="133"/>
      <c r="K66" s="17"/>
      <c r="L66" s="17"/>
      <c r="M66" s="17"/>
      <c r="N66" s="17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2"/>
    </row>
    <row r="67" spans="1:27" ht="14.25" customHeight="1" x14ac:dyDescent="0.2">
      <c r="A67" s="43"/>
      <c r="B67" s="88"/>
      <c r="C67" s="88"/>
      <c r="D67" s="88"/>
      <c r="E67" s="88"/>
      <c r="F67" s="88"/>
      <c r="G67" s="88"/>
      <c r="H67" s="88"/>
      <c r="I67" s="88"/>
      <c r="J67" s="88"/>
      <c r="K67" s="17"/>
      <c r="L67" s="17"/>
      <c r="M67" s="17"/>
      <c r="N67" s="17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2"/>
    </row>
    <row r="68" spans="1:27" ht="14.25" customHeight="1" x14ac:dyDescent="0.2">
      <c r="A68" s="43"/>
      <c r="B68" s="2" t="s">
        <v>120</v>
      </c>
      <c r="C68" s="2"/>
      <c r="D68" s="2"/>
      <c r="E68" s="2"/>
      <c r="F68" s="2"/>
      <c r="G68" s="2"/>
      <c r="H68" s="2"/>
      <c r="I68" s="2"/>
      <c r="J68" s="2"/>
      <c r="K68" s="17"/>
      <c r="L68" s="17"/>
      <c r="M68" s="17"/>
      <c r="N68" s="17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2"/>
    </row>
    <row r="69" spans="1:27" ht="14.25" customHeight="1" x14ac:dyDescent="0.2">
      <c r="A69" s="43"/>
      <c r="B69" s="66">
        <v>3</v>
      </c>
      <c r="C69" s="132" t="s">
        <v>121</v>
      </c>
      <c r="D69" s="132"/>
      <c r="E69" s="132"/>
      <c r="F69" s="132"/>
      <c r="G69" s="132"/>
      <c r="H69" s="132"/>
      <c r="I69" s="66" t="s">
        <v>71</v>
      </c>
      <c r="J69" s="66" t="s">
        <v>72</v>
      </c>
      <c r="K69" s="17"/>
      <c r="L69" s="17"/>
      <c r="M69" s="17"/>
      <c r="N69" s="17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2"/>
    </row>
    <row r="70" spans="1:27" ht="14.25" customHeight="1" x14ac:dyDescent="0.2">
      <c r="A70" s="43"/>
      <c r="B70" s="132" t="s">
        <v>82</v>
      </c>
      <c r="C70" s="132"/>
      <c r="D70" s="132"/>
      <c r="E70" s="132"/>
      <c r="F70" s="132"/>
      <c r="G70" s="132"/>
      <c r="H70" s="132"/>
      <c r="I70" s="132"/>
      <c r="J70" s="76"/>
      <c r="K70" s="17"/>
      <c r="L70" s="17"/>
      <c r="M70" s="17"/>
      <c r="N70" s="17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2"/>
    </row>
    <row r="71" spans="1:27" ht="14.25" customHeight="1" x14ac:dyDescent="0.2">
      <c r="A71" s="43"/>
      <c r="B71" s="66" t="s">
        <v>45</v>
      </c>
      <c r="C71" s="1" t="s">
        <v>122</v>
      </c>
      <c r="D71" s="1"/>
      <c r="E71" s="1"/>
      <c r="F71" s="1"/>
      <c r="G71" s="1"/>
      <c r="H71" s="1"/>
      <c r="I71" s="68"/>
      <c r="J71" s="69"/>
      <c r="K71" s="63"/>
      <c r="L71" s="17"/>
      <c r="M71" s="17"/>
      <c r="N71" s="17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2"/>
    </row>
    <row r="72" spans="1:27" ht="14.25" customHeight="1" x14ac:dyDescent="0.2">
      <c r="A72" s="43"/>
      <c r="B72" s="66" t="s">
        <v>47</v>
      </c>
      <c r="C72" s="1" t="s">
        <v>123</v>
      </c>
      <c r="D72" s="1"/>
      <c r="E72" s="1"/>
      <c r="F72" s="1"/>
      <c r="G72" s="1"/>
      <c r="H72" s="1"/>
      <c r="I72" s="68"/>
      <c r="J72" s="69"/>
      <c r="K72" s="63"/>
      <c r="L72" s="17"/>
      <c r="M72" s="17"/>
      <c r="N72" s="17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2"/>
    </row>
    <row r="73" spans="1:27" ht="14.25" customHeight="1" x14ac:dyDescent="0.2">
      <c r="A73" s="43"/>
      <c r="B73" s="66" t="s">
        <v>50</v>
      </c>
      <c r="C73" s="1" t="s">
        <v>124</v>
      </c>
      <c r="D73" s="1"/>
      <c r="E73" s="1"/>
      <c r="F73" s="1"/>
      <c r="G73" s="1"/>
      <c r="H73" s="1"/>
      <c r="I73" s="68"/>
      <c r="J73" s="69"/>
      <c r="K73" s="125"/>
      <c r="L73" s="17"/>
      <c r="M73" s="17"/>
      <c r="N73" s="17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2"/>
    </row>
    <row r="74" spans="1:27" ht="14.25" customHeight="1" x14ac:dyDescent="0.2">
      <c r="A74" s="43"/>
      <c r="B74" s="66" t="s">
        <v>52</v>
      </c>
      <c r="C74" s="1" t="s">
        <v>126</v>
      </c>
      <c r="D74" s="1"/>
      <c r="E74" s="1"/>
      <c r="F74" s="1"/>
      <c r="G74" s="1"/>
      <c r="H74" s="1"/>
      <c r="I74" s="68"/>
      <c r="J74" s="69"/>
      <c r="K74" s="90"/>
      <c r="L74" s="17"/>
      <c r="M74" s="17"/>
      <c r="N74" s="17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2"/>
    </row>
    <row r="75" spans="1:27" ht="14.25" customHeight="1" x14ac:dyDescent="0.2">
      <c r="A75" s="17"/>
      <c r="B75" s="66" t="s">
        <v>77</v>
      </c>
      <c r="C75" s="1" t="s">
        <v>127</v>
      </c>
      <c r="D75" s="1"/>
      <c r="E75" s="1"/>
      <c r="F75" s="1"/>
      <c r="G75" s="1"/>
      <c r="H75" s="1"/>
      <c r="I75" s="68"/>
      <c r="J75" s="69"/>
      <c r="K75" s="63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42"/>
    </row>
    <row r="76" spans="1:27" ht="14.25" customHeight="1" x14ac:dyDescent="0.2">
      <c r="A76" s="43"/>
      <c r="B76" s="132" t="s">
        <v>128</v>
      </c>
      <c r="C76" s="132"/>
      <c r="D76" s="132"/>
      <c r="E76" s="132"/>
      <c r="F76" s="132"/>
      <c r="G76" s="132"/>
      <c r="H76" s="132"/>
      <c r="I76" s="70">
        <f>SUM(I71:I75)</f>
        <v>0</v>
      </c>
      <c r="J76" s="71"/>
      <c r="K76" s="63"/>
      <c r="L76" s="17"/>
      <c r="M76" s="17"/>
      <c r="N76" s="17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2"/>
    </row>
    <row r="77" spans="1:27" ht="14.25" customHeight="1" x14ac:dyDescent="0.2">
      <c r="A77" s="81"/>
      <c r="B77" s="134"/>
      <c r="C77" s="134"/>
      <c r="D77" s="134"/>
      <c r="E77" s="134"/>
      <c r="F77" s="134"/>
      <c r="G77" s="134"/>
      <c r="H77" s="134"/>
      <c r="I77" s="134"/>
      <c r="J77" s="134"/>
      <c r="K77" s="83"/>
      <c r="L77" s="83"/>
      <c r="M77" s="83"/>
      <c r="N77" s="83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42"/>
    </row>
    <row r="78" spans="1:27" ht="14.25" customHeight="1" x14ac:dyDescent="0.2">
      <c r="A78" s="81"/>
      <c r="B78" s="64"/>
      <c r="C78" s="64"/>
      <c r="D78" s="64"/>
      <c r="E78" s="64"/>
      <c r="F78" s="64"/>
      <c r="G78" s="64"/>
      <c r="H78" s="64"/>
      <c r="I78" s="64"/>
      <c r="J78" s="64"/>
      <c r="K78" s="83"/>
      <c r="L78" s="83"/>
      <c r="M78" s="83"/>
      <c r="N78" s="83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42"/>
    </row>
    <row r="79" spans="1:27" ht="14.25" customHeight="1" x14ac:dyDescent="0.2">
      <c r="A79" s="43"/>
      <c r="B79" s="2" t="s">
        <v>129</v>
      </c>
      <c r="C79" s="2"/>
      <c r="D79" s="2"/>
      <c r="E79" s="2"/>
      <c r="F79" s="2"/>
      <c r="G79" s="2"/>
      <c r="H79" s="2"/>
      <c r="I79" s="2"/>
      <c r="J79" s="2"/>
      <c r="K79" s="17"/>
      <c r="L79" s="17"/>
      <c r="M79" s="17"/>
      <c r="N79" s="17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2"/>
    </row>
    <row r="80" spans="1:27" ht="14.25" customHeight="1" x14ac:dyDescent="0.2">
      <c r="A80" s="17"/>
      <c r="B80" s="132" t="s">
        <v>130</v>
      </c>
      <c r="C80" s="132"/>
      <c r="D80" s="132"/>
      <c r="E80" s="132"/>
      <c r="F80" s="132"/>
      <c r="G80" s="132"/>
      <c r="H80" s="132"/>
      <c r="I80" s="66" t="s">
        <v>71</v>
      </c>
      <c r="J80" s="66" t="s">
        <v>72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5"/>
    </row>
    <row r="81" spans="1:27" ht="14.25" customHeight="1" x14ac:dyDescent="0.2">
      <c r="A81" s="43"/>
      <c r="B81" s="135" t="s">
        <v>82</v>
      </c>
      <c r="C81" s="135"/>
      <c r="D81" s="135"/>
      <c r="E81" s="135"/>
      <c r="F81" s="135"/>
      <c r="G81" s="135"/>
      <c r="H81" s="135"/>
      <c r="I81" s="135"/>
      <c r="J81" s="91"/>
      <c r="K81" s="17"/>
      <c r="L81" s="17"/>
      <c r="M81" s="17"/>
      <c r="N81" s="17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2"/>
    </row>
    <row r="82" spans="1:27" ht="14.25" customHeight="1" x14ac:dyDescent="0.2">
      <c r="A82" s="43"/>
      <c r="B82" s="66" t="s">
        <v>45</v>
      </c>
      <c r="C82" s="1" t="s">
        <v>131</v>
      </c>
      <c r="D82" s="1"/>
      <c r="E82" s="1"/>
      <c r="F82" s="1"/>
      <c r="G82" s="1"/>
      <c r="H82" s="1"/>
      <c r="I82" s="68"/>
      <c r="J82" s="69"/>
      <c r="K82" s="92"/>
      <c r="L82" s="17"/>
      <c r="M82" s="17"/>
      <c r="N82" s="17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2"/>
    </row>
    <row r="83" spans="1:27" ht="12.75" customHeight="1" x14ac:dyDescent="0.2">
      <c r="A83" s="43"/>
      <c r="B83" s="66" t="s">
        <v>47</v>
      </c>
      <c r="C83" s="1" t="s">
        <v>132</v>
      </c>
      <c r="D83" s="1"/>
      <c r="E83" s="1"/>
      <c r="F83" s="1"/>
      <c r="G83" s="1"/>
      <c r="H83" s="1"/>
      <c r="I83" s="68"/>
      <c r="J83" s="69"/>
      <c r="K83" s="92"/>
      <c r="L83" s="17"/>
      <c r="M83" s="17"/>
      <c r="N83" s="17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2"/>
    </row>
    <row r="84" spans="1:27" ht="14.25" customHeight="1" x14ac:dyDescent="0.2">
      <c r="A84" s="43"/>
      <c r="B84" s="66" t="s">
        <v>50</v>
      </c>
      <c r="C84" s="1" t="s">
        <v>133</v>
      </c>
      <c r="D84" s="1"/>
      <c r="E84" s="1"/>
      <c r="F84" s="1"/>
      <c r="G84" s="1"/>
      <c r="H84" s="1"/>
      <c r="I84" s="68"/>
      <c r="J84" s="69"/>
      <c r="K84" s="63"/>
      <c r="L84" s="17"/>
      <c r="M84" s="17"/>
      <c r="N84" s="17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2"/>
    </row>
    <row r="85" spans="1:27" ht="12.75" customHeight="1" x14ac:dyDescent="0.2">
      <c r="A85" s="43"/>
      <c r="B85" s="66" t="s">
        <v>52</v>
      </c>
      <c r="C85" s="128" t="s">
        <v>134</v>
      </c>
      <c r="D85" s="128"/>
      <c r="E85" s="128"/>
      <c r="F85" s="128"/>
      <c r="G85" s="128"/>
      <c r="H85" s="128"/>
      <c r="I85" s="68"/>
      <c r="J85" s="69"/>
      <c r="K85" s="63"/>
      <c r="L85" s="17"/>
      <c r="M85" s="17"/>
      <c r="N85" s="17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2"/>
    </row>
    <row r="86" spans="1:27" ht="14.25" customHeight="1" x14ac:dyDescent="0.2">
      <c r="A86" s="43"/>
      <c r="B86" s="66" t="s">
        <v>77</v>
      </c>
      <c r="C86" s="1" t="s">
        <v>135</v>
      </c>
      <c r="D86" s="1"/>
      <c r="E86" s="1"/>
      <c r="F86" s="1"/>
      <c r="G86" s="1"/>
      <c r="H86" s="1"/>
      <c r="I86" s="68"/>
      <c r="J86" s="69"/>
      <c r="K86" s="63"/>
      <c r="L86" s="17"/>
      <c r="M86" s="17"/>
      <c r="N86" s="17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2"/>
    </row>
    <row r="87" spans="1:27" ht="14.25" customHeight="1" x14ac:dyDescent="0.2">
      <c r="A87" s="43"/>
      <c r="B87" s="66" t="s">
        <v>93</v>
      </c>
      <c r="C87" s="136" t="s">
        <v>136</v>
      </c>
      <c r="D87" s="136"/>
      <c r="E87" s="136"/>
      <c r="F87" s="136"/>
      <c r="G87" s="136"/>
      <c r="H87" s="136"/>
      <c r="I87" s="68"/>
      <c r="J87" s="69"/>
      <c r="K87" s="63"/>
      <c r="L87" s="17"/>
      <c r="M87" s="17"/>
      <c r="N87" s="17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2"/>
    </row>
    <row r="88" spans="1:27" ht="14.25" customHeight="1" x14ac:dyDescent="0.2">
      <c r="A88" s="81"/>
      <c r="B88" s="132" t="s">
        <v>137</v>
      </c>
      <c r="C88" s="132"/>
      <c r="D88" s="132"/>
      <c r="E88" s="132"/>
      <c r="F88" s="132"/>
      <c r="G88" s="132"/>
      <c r="H88" s="132"/>
      <c r="I88" s="70">
        <f>SUM(I82:I87)</f>
        <v>0</v>
      </c>
      <c r="J88" s="71"/>
      <c r="K88" s="63"/>
      <c r="L88" s="83"/>
      <c r="M88" s="83"/>
      <c r="N88" s="83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42"/>
    </row>
    <row r="89" spans="1:27" ht="16.5" customHeight="1" x14ac:dyDescent="0.2">
      <c r="A89" s="43"/>
      <c r="B89" s="137"/>
      <c r="C89" s="137"/>
      <c r="D89" s="137"/>
      <c r="E89" s="137"/>
      <c r="F89" s="137"/>
      <c r="G89" s="137"/>
      <c r="H89" s="137"/>
      <c r="I89" s="137"/>
      <c r="J89" s="137"/>
      <c r="K89" s="17"/>
      <c r="L89" s="17"/>
      <c r="M89" s="17"/>
      <c r="N89" s="17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2"/>
    </row>
    <row r="90" spans="1:27" ht="12.75" customHeight="1" x14ac:dyDescent="0.2">
      <c r="A90" s="43"/>
      <c r="B90" s="132" t="s">
        <v>138</v>
      </c>
      <c r="C90" s="132"/>
      <c r="D90" s="132"/>
      <c r="E90" s="132"/>
      <c r="F90" s="132"/>
      <c r="G90" s="132"/>
      <c r="H90" s="132"/>
      <c r="I90" s="66" t="s">
        <v>71</v>
      </c>
      <c r="J90" s="66" t="s">
        <v>72</v>
      </c>
      <c r="K90" s="17"/>
      <c r="L90" s="17"/>
      <c r="M90" s="17"/>
      <c r="N90" s="17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2"/>
    </row>
    <row r="91" spans="1:27" ht="12.75" customHeight="1" x14ac:dyDescent="0.2">
      <c r="A91" s="43"/>
      <c r="B91" s="138" t="s">
        <v>82</v>
      </c>
      <c r="C91" s="138"/>
      <c r="D91" s="138"/>
      <c r="E91" s="138"/>
      <c r="F91" s="138"/>
      <c r="G91" s="138"/>
      <c r="H91" s="138"/>
      <c r="I91" s="138"/>
      <c r="J91" s="93"/>
      <c r="K91" s="17"/>
      <c r="L91" s="17"/>
      <c r="M91" s="17"/>
      <c r="N91" s="17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2"/>
    </row>
    <row r="92" spans="1:27" ht="12.75" customHeight="1" x14ac:dyDescent="0.2">
      <c r="A92" s="43"/>
      <c r="B92" s="66" t="s">
        <v>45</v>
      </c>
      <c r="C92" s="1" t="s">
        <v>139</v>
      </c>
      <c r="D92" s="1"/>
      <c r="E92" s="1"/>
      <c r="F92" s="1"/>
      <c r="G92" s="1"/>
      <c r="H92" s="1"/>
      <c r="I92" s="68"/>
      <c r="J92" s="69"/>
      <c r="K92" s="17"/>
      <c r="L92" s="17"/>
      <c r="M92" s="17"/>
      <c r="N92" s="17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2"/>
    </row>
    <row r="93" spans="1:27" ht="14.25" customHeight="1" x14ac:dyDescent="0.2">
      <c r="A93" s="43"/>
      <c r="B93" s="132" t="s">
        <v>140</v>
      </c>
      <c r="C93" s="132"/>
      <c r="D93" s="132"/>
      <c r="E93" s="132"/>
      <c r="F93" s="132"/>
      <c r="G93" s="132"/>
      <c r="H93" s="132"/>
      <c r="I93" s="70"/>
      <c r="J93" s="71"/>
      <c r="K93" s="63"/>
      <c r="L93" s="17"/>
      <c r="M93" s="17"/>
      <c r="N93" s="17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2"/>
    </row>
    <row r="94" spans="1:27" ht="16.5" customHeight="1" x14ac:dyDescent="0.2">
      <c r="A94" s="43"/>
      <c r="B94" s="94"/>
      <c r="C94" s="94"/>
      <c r="D94" s="94"/>
      <c r="E94" s="94"/>
      <c r="F94" s="94"/>
      <c r="G94" s="94"/>
      <c r="H94" s="94"/>
      <c r="I94" s="94"/>
      <c r="J94" s="94"/>
      <c r="K94" s="17"/>
      <c r="L94" s="17"/>
      <c r="M94" s="17"/>
      <c r="N94" s="17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2"/>
    </row>
    <row r="95" spans="1:27" ht="14.25" customHeight="1" x14ac:dyDescent="0.2">
      <c r="A95" s="43"/>
      <c r="B95" s="2" t="s">
        <v>141</v>
      </c>
      <c r="C95" s="2"/>
      <c r="D95" s="2"/>
      <c r="E95" s="2"/>
      <c r="F95" s="2"/>
      <c r="G95" s="2"/>
      <c r="H95" s="2"/>
      <c r="I95" s="2"/>
      <c r="J95" s="2"/>
      <c r="K95" s="17"/>
      <c r="L95" s="17"/>
      <c r="M95" s="17"/>
      <c r="N95" s="17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2"/>
    </row>
    <row r="96" spans="1:27" ht="12.75" customHeight="1" x14ac:dyDescent="0.2">
      <c r="A96" s="43"/>
      <c r="B96" s="132" t="s">
        <v>142</v>
      </c>
      <c r="C96" s="132"/>
      <c r="D96" s="132"/>
      <c r="E96" s="132"/>
      <c r="F96" s="132"/>
      <c r="G96" s="132"/>
      <c r="H96" s="132"/>
      <c r="I96" s="132"/>
      <c r="J96" s="66" t="s">
        <v>72</v>
      </c>
      <c r="K96" s="17"/>
      <c r="L96" s="17"/>
      <c r="M96" s="17"/>
      <c r="N96" s="17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2"/>
    </row>
    <row r="97" spans="1:27" ht="12.75" customHeight="1" x14ac:dyDescent="0.2">
      <c r="A97" s="43"/>
      <c r="B97" s="66" t="s">
        <v>143</v>
      </c>
      <c r="C97" s="1" t="s">
        <v>132</v>
      </c>
      <c r="D97" s="1"/>
      <c r="E97" s="1"/>
      <c r="F97" s="1"/>
      <c r="G97" s="1"/>
      <c r="H97" s="1"/>
      <c r="I97" s="1"/>
      <c r="J97" s="69"/>
      <c r="K97" s="17"/>
      <c r="L97" s="17"/>
      <c r="M97" s="17"/>
      <c r="N97" s="17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2"/>
    </row>
    <row r="98" spans="1:27" ht="14.25" customHeight="1" x14ac:dyDescent="0.2">
      <c r="A98" s="43"/>
      <c r="B98" s="66" t="s">
        <v>144</v>
      </c>
      <c r="C98" s="1" t="s">
        <v>145</v>
      </c>
      <c r="D98" s="1"/>
      <c r="E98" s="1"/>
      <c r="F98" s="1"/>
      <c r="G98" s="1"/>
      <c r="H98" s="1"/>
      <c r="I98" s="1"/>
      <c r="J98" s="69"/>
      <c r="K98" s="17"/>
      <c r="L98" s="17"/>
      <c r="M98" s="17"/>
      <c r="N98" s="17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2"/>
    </row>
    <row r="99" spans="1:27" ht="14.25" customHeight="1" x14ac:dyDescent="0.2">
      <c r="A99" s="81"/>
      <c r="B99" s="132" t="s">
        <v>146</v>
      </c>
      <c r="C99" s="132"/>
      <c r="D99" s="132"/>
      <c r="E99" s="132"/>
      <c r="F99" s="132"/>
      <c r="G99" s="132"/>
      <c r="H99" s="132"/>
      <c r="I99" s="132"/>
      <c r="J99" s="71"/>
      <c r="K99" s="63"/>
      <c r="L99" s="83"/>
      <c r="M99" s="83"/>
      <c r="N99" s="83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42"/>
    </row>
    <row r="100" spans="1:27" ht="16.5" customHeight="1" x14ac:dyDescent="0.2">
      <c r="A100" s="43"/>
      <c r="B100" s="94"/>
      <c r="C100" s="94"/>
      <c r="D100" s="94"/>
      <c r="E100" s="94"/>
      <c r="F100" s="94"/>
      <c r="G100" s="94"/>
      <c r="H100" s="94"/>
      <c r="I100" s="94"/>
      <c r="J100" s="94"/>
      <c r="K100" s="17"/>
      <c r="L100" s="17"/>
      <c r="M100" s="17"/>
      <c r="N100" s="17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2"/>
    </row>
    <row r="101" spans="1:27" ht="16.5" customHeight="1" x14ac:dyDescent="0.2">
      <c r="A101" s="43"/>
      <c r="B101" s="94"/>
      <c r="C101" s="94"/>
      <c r="D101" s="94"/>
      <c r="E101" s="94"/>
      <c r="F101" s="94"/>
      <c r="G101" s="94"/>
      <c r="H101" s="94"/>
      <c r="I101" s="94"/>
      <c r="J101" s="94"/>
      <c r="K101" s="17"/>
      <c r="L101" s="17"/>
      <c r="M101" s="17"/>
      <c r="N101" s="17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2"/>
    </row>
    <row r="102" spans="1:27" ht="14.25" customHeight="1" x14ac:dyDescent="0.2">
      <c r="A102" s="43"/>
      <c r="B102" s="2" t="s">
        <v>147</v>
      </c>
      <c r="C102" s="2"/>
      <c r="D102" s="2"/>
      <c r="E102" s="2"/>
      <c r="F102" s="2"/>
      <c r="G102" s="2"/>
      <c r="H102" s="2"/>
      <c r="I102" s="2"/>
      <c r="J102" s="2"/>
      <c r="K102" s="17"/>
      <c r="L102" s="17"/>
      <c r="M102" s="17"/>
      <c r="N102" s="17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2"/>
    </row>
    <row r="103" spans="1:27" ht="14.25" customHeight="1" x14ac:dyDescent="0.2">
      <c r="A103" s="43"/>
      <c r="B103" s="66">
        <v>5</v>
      </c>
      <c r="C103" s="132" t="s">
        <v>148</v>
      </c>
      <c r="D103" s="132"/>
      <c r="E103" s="132"/>
      <c r="F103" s="132"/>
      <c r="G103" s="132"/>
      <c r="H103" s="132"/>
      <c r="I103" s="66"/>
      <c r="J103" s="66" t="s">
        <v>72</v>
      </c>
      <c r="K103" s="17"/>
      <c r="L103" s="17"/>
      <c r="M103" s="17"/>
      <c r="N103" s="17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2"/>
    </row>
    <row r="104" spans="1:27" ht="14.25" customHeight="1" x14ac:dyDescent="0.2">
      <c r="A104" s="43"/>
      <c r="B104" s="66" t="s">
        <v>45</v>
      </c>
      <c r="C104" s="1" t="s">
        <v>149</v>
      </c>
      <c r="D104" s="1"/>
      <c r="E104" s="1"/>
      <c r="F104" s="1"/>
      <c r="G104" s="1"/>
      <c r="H104" s="1"/>
      <c r="I104" s="69"/>
      <c r="J104" s="69"/>
      <c r="K104" s="17"/>
      <c r="L104" s="17"/>
      <c r="M104" s="17"/>
      <c r="N104" s="17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2"/>
    </row>
    <row r="105" spans="1:27" ht="14.25" customHeight="1" x14ac:dyDescent="0.2">
      <c r="A105" s="43"/>
      <c r="B105" s="66" t="s">
        <v>47</v>
      </c>
      <c r="C105" s="1" t="s">
        <v>150</v>
      </c>
      <c r="D105" s="1"/>
      <c r="E105" s="1"/>
      <c r="F105" s="1"/>
      <c r="G105" s="1"/>
      <c r="H105" s="1"/>
      <c r="I105" s="95"/>
      <c r="J105" s="69"/>
      <c r="K105" s="17"/>
      <c r="L105" s="17"/>
      <c r="M105" s="17"/>
      <c r="N105" s="17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2"/>
    </row>
    <row r="106" spans="1:27" ht="12.75" customHeight="1" x14ac:dyDescent="0.2">
      <c r="A106" s="43"/>
      <c r="B106" s="96" t="s">
        <v>50</v>
      </c>
      <c r="C106" s="1" t="s">
        <v>151</v>
      </c>
      <c r="D106" s="1"/>
      <c r="E106" s="1"/>
      <c r="F106" s="1"/>
      <c r="G106" s="1"/>
      <c r="H106" s="1"/>
      <c r="I106" s="97"/>
      <c r="J106" s="69"/>
      <c r="K106" s="17"/>
      <c r="L106" s="17"/>
      <c r="M106" s="17"/>
      <c r="N106" s="17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2"/>
    </row>
    <row r="107" spans="1:27" ht="14.25" customHeight="1" x14ac:dyDescent="0.2">
      <c r="A107" s="43"/>
      <c r="B107" s="96" t="s">
        <v>52</v>
      </c>
      <c r="C107" s="1" t="s">
        <v>152</v>
      </c>
      <c r="D107" s="1"/>
      <c r="E107" s="1"/>
      <c r="F107" s="1"/>
      <c r="G107" s="1"/>
      <c r="H107" s="1"/>
      <c r="I107" s="97"/>
      <c r="J107" s="69"/>
      <c r="K107" s="17"/>
      <c r="L107" s="17"/>
      <c r="M107" s="17"/>
      <c r="N107" s="17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2"/>
    </row>
    <row r="108" spans="1:27" ht="14.25" customHeight="1" x14ac:dyDescent="0.2">
      <c r="A108" s="43"/>
      <c r="B108" s="132" t="s">
        <v>153</v>
      </c>
      <c r="C108" s="132"/>
      <c r="D108" s="132"/>
      <c r="E108" s="132"/>
      <c r="F108" s="132"/>
      <c r="G108" s="132"/>
      <c r="H108" s="132"/>
      <c r="I108" s="98"/>
      <c r="J108" s="71"/>
      <c r="K108" s="17"/>
      <c r="L108" s="17"/>
      <c r="M108" s="17"/>
      <c r="N108" s="17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2"/>
    </row>
    <row r="109" spans="1:27" ht="16.5" customHeight="1" x14ac:dyDescent="0.2">
      <c r="A109" s="43"/>
      <c r="B109" s="139"/>
      <c r="C109" s="139"/>
      <c r="D109" s="139"/>
      <c r="E109" s="139"/>
      <c r="F109" s="139"/>
      <c r="G109" s="139"/>
      <c r="H109" s="139"/>
      <c r="I109" s="139"/>
      <c r="J109" s="139"/>
      <c r="K109" s="17"/>
      <c r="L109" s="17"/>
      <c r="M109" s="17"/>
      <c r="N109" s="17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2"/>
    </row>
    <row r="110" spans="1:27" ht="16.5" customHeight="1" x14ac:dyDescent="0.2">
      <c r="A110" s="43"/>
      <c r="B110" s="94"/>
      <c r="C110" s="94"/>
      <c r="D110" s="94"/>
      <c r="E110" s="94"/>
      <c r="F110" s="94"/>
      <c r="G110" s="94"/>
      <c r="H110" s="94"/>
      <c r="I110" s="94"/>
      <c r="J110" s="94"/>
      <c r="K110" s="17"/>
      <c r="L110" s="17"/>
      <c r="M110" s="17"/>
      <c r="N110" s="17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2"/>
    </row>
    <row r="111" spans="1:27" ht="14.25" customHeight="1" x14ac:dyDescent="0.2">
      <c r="A111" s="43"/>
      <c r="B111" s="2" t="s">
        <v>154</v>
      </c>
      <c r="C111" s="2"/>
      <c r="D111" s="2"/>
      <c r="E111" s="2"/>
      <c r="F111" s="2"/>
      <c r="G111" s="2"/>
      <c r="H111" s="2"/>
      <c r="I111" s="2"/>
      <c r="J111" s="2"/>
      <c r="K111" s="63"/>
      <c r="L111" s="92"/>
      <c r="M111" s="92"/>
      <c r="N111" s="17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2"/>
    </row>
    <row r="112" spans="1:27" ht="14.25" customHeight="1" x14ac:dyDescent="0.2">
      <c r="A112" s="43"/>
      <c r="B112" s="66">
        <v>6</v>
      </c>
      <c r="C112" s="132" t="s">
        <v>155</v>
      </c>
      <c r="D112" s="132"/>
      <c r="E112" s="132"/>
      <c r="F112" s="132"/>
      <c r="G112" s="132"/>
      <c r="H112" s="132"/>
      <c r="I112" s="66" t="s">
        <v>71</v>
      </c>
      <c r="J112" s="66" t="s">
        <v>72</v>
      </c>
      <c r="K112" s="63"/>
      <c r="L112" s="17"/>
      <c r="M112" s="17"/>
      <c r="N112" s="17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2"/>
    </row>
    <row r="113" spans="1:27" ht="12.75" customHeight="1" x14ac:dyDescent="0.2">
      <c r="A113" s="43"/>
      <c r="B113" s="66" t="s">
        <v>45</v>
      </c>
      <c r="C113" s="1" t="s">
        <v>156</v>
      </c>
      <c r="D113" s="1"/>
      <c r="E113" s="1"/>
      <c r="F113" s="1"/>
      <c r="G113" s="1"/>
      <c r="H113" s="1"/>
      <c r="I113" s="77">
        <v>0</v>
      </c>
      <c r="J113" s="69">
        <f>J130*I113</f>
        <v>0</v>
      </c>
      <c r="K113" s="99"/>
      <c r="L113" s="48"/>
      <c r="M113" s="48"/>
      <c r="N113" s="6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2"/>
    </row>
    <row r="114" spans="1:27" ht="14.25" customHeight="1" x14ac:dyDescent="0.2">
      <c r="A114" s="43"/>
      <c r="B114" s="66" t="s">
        <v>47</v>
      </c>
      <c r="C114" s="1" t="s">
        <v>157</v>
      </c>
      <c r="D114" s="1"/>
      <c r="E114" s="1"/>
      <c r="F114" s="1"/>
      <c r="G114" s="1"/>
      <c r="H114" s="1"/>
      <c r="I114" s="77">
        <v>0</v>
      </c>
      <c r="J114" s="69">
        <f>(J130+J113)*I114</f>
        <v>0</v>
      </c>
      <c r="K114" s="99"/>
      <c r="L114" s="48"/>
      <c r="M114" s="48"/>
      <c r="N114" s="17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2"/>
    </row>
    <row r="115" spans="1:27" ht="14.25" customHeight="1" x14ac:dyDescent="0.2">
      <c r="A115" s="43"/>
      <c r="B115" s="66" t="s">
        <v>50</v>
      </c>
      <c r="C115" s="132" t="s">
        <v>158</v>
      </c>
      <c r="D115" s="132"/>
      <c r="E115" s="132"/>
      <c r="F115" s="132"/>
      <c r="G115" s="132"/>
      <c r="H115" s="132"/>
      <c r="I115" s="68"/>
      <c r="J115" s="69"/>
      <c r="K115" s="48"/>
      <c r="L115" s="48"/>
      <c r="M115" s="48"/>
      <c r="N115" s="17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2"/>
    </row>
    <row r="116" spans="1:27" ht="14.25" customHeight="1" x14ac:dyDescent="0.2">
      <c r="A116" s="43"/>
      <c r="B116" s="66" t="s">
        <v>159</v>
      </c>
      <c r="C116" s="1" t="s">
        <v>160</v>
      </c>
      <c r="D116" s="1"/>
      <c r="E116" s="1"/>
      <c r="F116" s="1"/>
      <c r="G116" s="1"/>
      <c r="H116" s="1"/>
      <c r="I116" s="119">
        <v>6.4999999999999997E-3</v>
      </c>
      <c r="J116" s="69">
        <f>(($J$130+$J$113+$J$114)/(1-($I$116+$I$117+$I$118))*I116)</f>
        <v>35.511515800749869</v>
      </c>
      <c r="K116" s="99" t="s">
        <v>187</v>
      </c>
      <c r="L116" s="63"/>
      <c r="M116" s="17"/>
      <c r="N116" s="17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2"/>
    </row>
    <row r="117" spans="1:27" ht="14.25" customHeight="1" x14ac:dyDescent="0.2">
      <c r="A117" s="43"/>
      <c r="B117" s="66" t="s">
        <v>161</v>
      </c>
      <c r="C117" s="1" t="s">
        <v>162</v>
      </c>
      <c r="D117" s="1"/>
      <c r="E117" s="1"/>
      <c r="F117" s="1"/>
      <c r="G117" s="1"/>
      <c r="H117" s="1"/>
      <c r="I117" s="119">
        <v>0.03</v>
      </c>
      <c r="J117" s="69">
        <f>(($J$130+$J$113+$J$114)/(1-($I$116+$I$117+$I$118))*I117)</f>
        <v>163.89930369576862</v>
      </c>
      <c r="K117" s="99" t="s">
        <v>187</v>
      </c>
      <c r="L117" s="63"/>
      <c r="M117" s="17"/>
      <c r="N117" s="17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2"/>
    </row>
    <row r="118" spans="1:27" ht="14.25" customHeight="1" x14ac:dyDescent="0.2">
      <c r="A118" s="43"/>
      <c r="B118" s="66" t="s">
        <v>163</v>
      </c>
      <c r="C118" s="1" t="s">
        <v>164</v>
      </c>
      <c r="D118" s="1"/>
      <c r="E118" s="1"/>
      <c r="F118" s="1"/>
      <c r="G118" s="1"/>
      <c r="H118" s="1"/>
      <c r="I118" s="68">
        <v>0.03</v>
      </c>
      <c r="J118" s="69">
        <f>(($J$130+$J$113+$J$114)/(1-($I$116+$I$117+$I$118))*I118)</f>
        <v>163.89930369576862</v>
      </c>
      <c r="K118" s="63"/>
      <c r="L118" s="63"/>
      <c r="M118" s="17"/>
      <c r="N118" s="17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2"/>
    </row>
    <row r="119" spans="1:27" ht="14.25" customHeight="1" x14ac:dyDescent="0.2">
      <c r="A119" s="43"/>
      <c r="B119" s="66" t="s">
        <v>52</v>
      </c>
      <c r="C119" s="1" t="s">
        <v>152</v>
      </c>
      <c r="D119" s="1"/>
      <c r="E119" s="1"/>
      <c r="F119" s="1"/>
      <c r="G119" s="1"/>
      <c r="H119" s="1"/>
      <c r="I119" s="68"/>
      <c r="J119" s="69"/>
      <c r="K119" s="63"/>
      <c r="L119" s="63"/>
      <c r="M119" s="17"/>
      <c r="N119" s="17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2"/>
    </row>
    <row r="120" spans="1:27" ht="14.25" customHeight="1" x14ac:dyDescent="0.2">
      <c r="A120" s="43"/>
      <c r="B120" s="132" t="s">
        <v>165</v>
      </c>
      <c r="C120" s="132"/>
      <c r="D120" s="132"/>
      <c r="E120" s="132"/>
      <c r="F120" s="132"/>
      <c r="G120" s="132"/>
      <c r="H120" s="132"/>
      <c r="I120" s="100">
        <f>SUM(I113:I119)</f>
        <v>6.6500000000000004E-2</v>
      </c>
      <c r="J120" s="71">
        <f>(SUM(J113:J119))</f>
        <v>363.31012319228711</v>
      </c>
      <c r="K120" s="63"/>
      <c r="L120" s="17"/>
      <c r="M120" s="17"/>
      <c r="N120" s="17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2"/>
    </row>
    <row r="121" spans="1:27" ht="14.25" customHeight="1" x14ac:dyDescent="0.2">
      <c r="A121" s="43"/>
      <c r="B121" s="64"/>
      <c r="C121" s="64"/>
      <c r="D121" s="64"/>
      <c r="E121" s="64"/>
      <c r="F121" s="64"/>
      <c r="G121" s="64"/>
      <c r="H121" s="64"/>
      <c r="I121" s="101"/>
      <c r="J121" s="67"/>
      <c r="K121" s="63"/>
      <c r="L121" s="17"/>
      <c r="M121" s="17"/>
      <c r="N121" s="17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2"/>
    </row>
    <row r="122" spans="1:27" ht="14.25" customHeight="1" x14ac:dyDescent="0.2">
      <c r="A122" s="43"/>
      <c r="B122" s="64"/>
      <c r="C122" s="64"/>
      <c r="D122" s="64"/>
      <c r="E122" s="64"/>
      <c r="F122" s="64"/>
      <c r="G122" s="64"/>
      <c r="H122" s="64"/>
      <c r="I122" s="101"/>
      <c r="J122" s="67"/>
      <c r="K122" s="63"/>
      <c r="L122" s="17"/>
      <c r="M122" s="17"/>
      <c r="N122" s="17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2"/>
    </row>
    <row r="123" spans="1:27" ht="14.25" customHeight="1" x14ac:dyDescent="0.2">
      <c r="A123" s="43"/>
      <c r="B123" s="2" t="s">
        <v>166</v>
      </c>
      <c r="C123" s="2"/>
      <c r="D123" s="2"/>
      <c r="E123" s="2"/>
      <c r="F123" s="2"/>
      <c r="G123" s="2"/>
      <c r="H123" s="2"/>
      <c r="I123" s="2"/>
      <c r="J123" s="2"/>
      <c r="K123" s="17"/>
      <c r="L123" s="17"/>
      <c r="M123" s="17"/>
      <c r="N123" s="17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2"/>
    </row>
    <row r="124" spans="1:27" ht="14.25" customHeight="1" x14ac:dyDescent="0.2">
      <c r="A124" s="43"/>
      <c r="B124" s="132" t="s">
        <v>167</v>
      </c>
      <c r="C124" s="132"/>
      <c r="D124" s="132"/>
      <c r="E124" s="132"/>
      <c r="F124" s="132"/>
      <c r="G124" s="132"/>
      <c r="H124" s="132"/>
      <c r="I124" s="132"/>
      <c r="J124" s="66" t="s">
        <v>72</v>
      </c>
      <c r="K124" s="17"/>
      <c r="L124" s="17"/>
      <c r="M124" s="17"/>
      <c r="N124" s="17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2"/>
    </row>
    <row r="125" spans="1:27" ht="14.25" customHeight="1" x14ac:dyDescent="0.2">
      <c r="A125" s="43"/>
      <c r="B125" s="66" t="s">
        <v>45</v>
      </c>
      <c r="C125" s="1" t="str">
        <f>B21</f>
        <v>MÓDULO 1 - COMPOSIÇÃO DA REMUNERAÇÃO</v>
      </c>
      <c r="D125" s="1"/>
      <c r="E125" s="1"/>
      <c r="F125" s="1"/>
      <c r="G125" s="1"/>
      <c r="H125" s="1"/>
      <c r="I125" s="1"/>
      <c r="J125" s="69">
        <f>J28</f>
        <v>0</v>
      </c>
      <c r="K125" s="63"/>
      <c r="L125" s="63"/>
      <c r="M125" s="17"/>
      <c r="N125" s="17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2"/>
    </row>
    <row r="126" spans="1:27" ht="12.75" customHeight="1" x14ac:dyDescent="0.2">
      <c r="A126" s="43"/>
      <c r="B126" s="66" t="s">
        <v>47</v>
      </c>
      <c r="C126" s="1" t="str">
        <f>B31</f>
        <v>MÓDULO 2 – ENCARGOS E BENEFÍCIOS ANUAIS, MENSAIS E DIÁRIOS</v>
      </c>
      <c r="D126" s="1"/>
      <c r="E126" s="1"/>
      <c r="F126" s="1"/>
      <c r="G126" s="1"/>
      <c r="H126" s="1"/>
      <c r="I126" s="1"/>
      <c r="J126" s="69">
        <f>J65</f>
        <v>5100</v>
      </c>
      <c r="K126" s="17"/>
      <c r="L126" s="63"/>
      <c r="M126" s="17"/>
      <c r="N126" s="17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2"/>
    </row>
    <row r="127" spans="1:27" ht="14.25" customHeight="1" x14ac:dyDescent="0.2">
      <c r="A127" s="43"/>
      <c r="B127" s="66" t="s">
        <v>50</v>
      </c>
      <c r="C127" s="1" t="str">
        <f>B68</f>
        <v>MÓDULO 3 – PROVISÃO PARA RESCISÃO</v>
      </c>
      <c r="D127" s="1"/>
      <c r="E127" s="1"/>
      <c r="F127" s="1"/>
      <c r="G127" s="1"/>
      <c r="H127" s="1"/>
      <c r="I127" s="1"/>
      <c r="J127" s="69">
        <f>J76</f>
        <v>0</v>
      </c>
      <c r="K127" s="17"/>
      <c r="L127" s="63"/>
      <c r="M127" s="17"/>
      <c r="N127" s="17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2"/>
    </row>
    <row r="128" spans="1:27" ht="14.25" customHeight="1" x14ac:dyDescent="0.2">
      <c r="A128" s="43"/>
      <c r="B128" s="66" t="s">
        <v>52</v>
      </c>
      <c r="C128" s="1" t="str">
        <f>B79</f>
        <v>MÓDULO 4 – CUSTO DE REPOSIÇÃO DO PROFISSIONAL AUSENTE</v>
      </c>
      <c r="D128" s="1"/>
      <c r="E128" s="1"/>
      <c r="F128" s="1"/>
      <c r="G128" s="1"/>
      <c r="H128" s="1"/>
      <c r="I128" s="1"/>
      <c r="J128" s="69">
        <f>J99</f>
        <v>0</v>
      </c>
      <c r="K128" s="17"/>
      <c r="L128" s="63"/>
      <c r="M128" s="17"/>
      <c r="N128" s="17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2"/>
    </row>
    <row r="129" spans="1:27" ht="14.25" customHeight="1" x14ac:dyDescent="0.2">
      <c r="A129" s="43"/>
      <c r="B129" s="66" t="s">
        <v>77</v>
      </c>
      <c r="C129" s="1" t="str">
        <f>B102</f>
        <v>MÓDULO 5 – INSUMOS DIVERSOS</v>
      </c>
      <c r="D129" s="1"/>
      <c r="E129" s="1"/>
      <c r="F129" s="1"/>
      <c r="G129" s="1"/>
      <c r="H129" s="1"/>
      <c r="I129" s="1"/>
      <c r="J129" s="69">
        <f>J108</f>
        <v>0</v>
      </c>
      <c r="K129" s="17"/>
      <c r="L129" s="63"/>
      <c r="M129" s="17"/>
      <c r="N129" s="17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2"/>
    </row>
    <row r="130" spans="1:27" ht="14.25" customHeight="1" x14ac:dyDescent="0.2">
      <c r="A130" s="43"/>
      <c r="B130" s="66"/>
      <c r="C130" s="132" t="s">
        <v>168</v>
      </c>
      <c r="D130" s="132"/>
      <c r="E130" s="132"/>
      <c r="F130" s="132"/>
      <c r="G130" s="132"/>
      <c r="H130" s="132"/>
      <c r="I130" s="132"/>
      <c r="J130" s="71">
        <f>(SUM(J125:J129))</f>
        <v>5100</v>
      </c>
      <c r="K130" s="17"/>
      <c r="L130" s="63"/>
      <c r="M130" s="17"/>
      <c r="N130" s="17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2"/>
    </row>
    <row r="131" spans="1:27" ht="12.75" customHeight="1" x14ac:dyDescent="0.2">
      <c r="A131" s="43"/>
      <c r="B131" s="66" t="s">
        <v>93</v>
      </c>
      <c r="C131" s="1" t="str">
        <f>B111</f>
        <v>MÓDULO 6 – CUSTOS INDIRETOS, TRIBUTOS E LUCRO</v>
      </c>
      <c r="D131" s="1"/>
      <c r="E131" s="1"/>
      <c r="F131" s="1"/>
      <c r="G131" s="1"/>
      <c r="H131" s="1"/>
      <c r="I131" s="1"/>
      <c r="J131" s="69">
        <f>J120</f>
        <v>363.31012319228711</v>
      </c>
      <c r="K131" s="17"/>
      <c r="L131" s="17"/>
      <c r="M131" s="17"/>
      <c r="N131" s="17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2"/>
    </row>
    <row r="132" spans="1:27" ht="14.25" customHeight="1" x14ac:dyDescent="0.2">
      <c r="A132" s="43"/>
      <c r="B132" s="132" t="s">
        <v>188</v>
      </c>
      <c r="C132" s="132"/>
      <c r="D132" s="132"/>
      <c r="E132" s="132"/>
      <c r="F132" s="132"/>
      <c r="G132" s="132"/>
      <c r="H132" s="132"/>
      <c r="I132" s="132"/>
      <c r="J132" s="71">
        <f>(SUM(J130:J131))</f>
        <v>5463.3101231922874</v>
      </c>
      <c r="K132" s="17"/>
      <c r="L132" s="17"/>
      <c r="M132" s="17"/>
      <c r="N132" s="17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2"/>
    </row>
    <row r="133" spans="1:27" ht="14.25" customHeight="1" x14ac:dyDescent="0.2">
      <c r="A133" s="43"/>
      <c r="B133" s="48"/>
      <c r="C133" s="48"/>
      <c r="D133" s="48"/>
      <c r="E133" s="48"/>
      <c r="F133" s="48"/>
      <c r="G133" s="48"/>
      <c r="H133" s="48"/>
      <c r="I133" s="48"/>
      <c r="J133" s="102"/>
      <c r="K133" s="63"/>
      <c r="L133" s="63"/>
      <c r="M133" s="63"/>
      <c r="N133" s="17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2"/>
    </row>
    <row r="134" spans="1:27" ht="12.75" customHeight="1" x14ac:dyDescent="0.2">
      <c r="A134" s="43"/>
      <c r="B134" s="48"/>
      <c r="C134" s="48"/>
      <c r="D134" s="48"/>
      <c r="E134" s="48"/>
      <c r="F134" s="48"/>
      <c r="G134" s="48"/>
      <c r="H134" s="48"/>
      <c r="I134" s="64"/>
      <c r="J134" s="65"/>
      <c r="K134" s="63"/>
      <c r="L134" s="17"/>
      <c r="M134" s="17"/>
      <c r="N134" s="17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2"/>
    </row>
    <row r="135" spans="1:27" ht="51" customHeight="1" x14ac:dyDescent="0.2">
      <c r="A135" s="43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7"/>
      <c r="M135" s="63"/>
      <c r="N135" s="17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2"/>
    </row>
    <row r="136" spans="1:27" ht="12.75" customHeight="1" x14ac:dyDescent="0.2">
      <c r="A136" s="43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7"/>
      <c r="M136" s="17"/>
      <c r="N136" s="17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2"/>
    </row>
    <row r="137" spans="1:27" ht="14.25" customHeight="1" x14ac:dyDescent="0.2">
      <c r="A137" s="43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7"/>
      <c r="M137" s="17"/>
      <c r="N137" s="17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2"/>
    </row>
    <row r="138" spans="1:27" ht="14.25" customHeight="1" x14ac:dyDescent="0.2">
      <c r="A138" s="43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7"/>
      <c r="M138" s="17"/>
      <c r="N138" s="17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2"/>
    </row>
    <row r="139" spans="1:27" ht="14.25" customHeight="1" x14ac:dyDescent="0.2">
      <c r="A139" s="43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7"/>
      <c r="M139" s="17"/>
      <c r="N139" s="17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2"/>
    </row>
    <row r="140" spans="1:27" ht="14.25" customHeight="1" x14ac:dyDescent="0.2">
      <c r="A140" s="43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7"/>
      <c r="M140" s="17"/>
      <c r="N140" s="17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2"/>
    </row>
    <row r="141" spans="1:27" ht="14.25" customHeight="1" x14ac:dyDescent="0.2">
      <c r="A141" s="43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7"/>
      <c r="M141" s="17"/>
      <c r="N141" s="17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2"/>
    </row>
    <row r="142" spans="1:27" ht="14.25" customHeight="1" x14ac:dyDescent="0.2">
      <c r="A142" s="43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7"/>
      <c r="M142" s="17"/>
      <c r="N142" s="17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2"/>
    </row>
    <row r="143" spans="1:27" ht="14.25" customHeight="1" x14ac:dyDescent="0.2">
      <c r="A143" s="43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7"/>
      <c r="M143" s="17"/>
      <c r="N143" s="17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2"/>
    </row>
    <row r="144" spans="1:27" ht="14.25" customHeight="1" x14ac:dyDescent="0.2">
      <c r="A144" s="43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7"/>
      <c r="M144" s="17"/>
      <c r="N144" s="17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2"/>
    </row>
    <row r="145" spans="1:27" ht="14.25" customHeight="1" x14ac:dyDescent="0.2">
      <c r="A145" s="43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7"/>
      <c r="M145" s="17"/>
      <c r="N145" s="17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2"/>
    </row>
    <row r="146" spans="1:27" ht="14.25" customHeight="1" x14ac:dyDescent="0.2">
      <c r="A146" s="43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7"/>
      <c r="M146" s="17"/>
      <c r="N146" s="17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2"/>
    </row>
    <row r="147" spans="1:27" ht="14.25" customHeight="1" x14ac:dyDescent="0.2">
      <c r="A147" s="43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7"/>
      <c r="M147" s="17"/>
      <c r="N147" s="17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2"/>
    </row>
    <row r="148" spans="1:27" ht="14.25" customHeight="1" x14ac:dyDescent="0.2">
      <c r="A148" s="43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7"/>
      <c r="M148" s="17"/>
      <c r="N148" s="17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2"/>
    </row>
    <row r="149" spans="1:27" ht="14.25" customHeight="1" x14ac:dyDescent="0.2">
      <c r="A149" s="43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2"/>
    </row>
    <row r="150" spans="1:27" ht="14.25" customHeight="1" x14ac:dyDescent="0.2">
      <c r="A150" s="43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2"/>
    </row>
    <row r="151" spans="1:27" ht="14.2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2"/>
    </row>
    <row r="152" spans="1:27" ht="14.25" customHeight="1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2"/>
    </row>
    <row r="153" spans="1:27" ht="14.25" customHeight="1" x14ac:dyDescent="0.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2"/>
    </row>
    <row r="154" spans="1:27" ht="14.25" customHeight="1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2"/>
    </row>
    <row r="155" spans="1:27" ht="14.25" customHeight="1" x14ac:dyDescent="0.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2"/>
    </row>
    <row r="156" spans="1:27" ht="14.25" customHeight="1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2"/>
    </row>
    <row r="157" spans="1:27" ht="14.25" customHeight="1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2"/>
    </row>
    <row r="158" spans="1:27" ht="14.25" customHeight="1" x14ac:dyDescent="0.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2"/>
    </row>
    <row r="159" spans="1:27" ht="14.25" customHeight="1" x14ac:dyDescent="0.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2"/>
    </row>
    <row r="160" spans="1:27" ht="14.25" customHeight="1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2"/>
    </row>
    <row r="161" spans="1:27" ht="14.2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2"/>
    </row>
    <row r="162" spans="1:27" ht="14.2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2"/>
    </row>
    <row r="163" spans="1:27" ht="14.25" customHeight="1" x14ac:dyDescent="0.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2"/>
    </row>
    <row r="164" spans="1:27" ht="14.25" customHeight="1" x14ac:dyDescent="0.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2"/>
    </row>
    <row r="165" spans="1:27" ht="14.25" customHeight="1" x14ac:dyDescent="0.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2"/>
    </row>
    <row r="166" spans="1:27" ht="14.25" customHeight="1" x14ac:dyDescent="0.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2"/>
    </row>
    <row r="167" spans="1:27" ht="14.25" customHeight="1" x14ac:dyDescent="0.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2"/>
    </row>
    <row r="168" spans="1:27" ht="14.25" customHeight="1" x14ac:dyDescent="0.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2"/>
    </row>
    <row r="169" spans="1:27" ht="14.25" customHeight="1" x14ac:dyDescent="0.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2"/>
    </row>
    <row r="170" spans="1:27" ht="14.25" customHeight="1" x14ac:dyDescent="0.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2"/>
    </row>
    <row r="171" spans="1:27" ht="14.25" customHeight="1" x14ac:dyDescent="0.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2"/>
    </row>
    <row r="172" spans="1:27" ht="14.25" customHeight="1" x14ac:dyDescent="0.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2"/>
    </row>
    <row r="173" spans="1:27" ht="14.25" customHeight="1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2"/>
    </row>
    <row r="174" spans="1:27" ht="14.25" customHeight="1" x14ac:dyDescent="0.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2"/>
    </row>
    <row r="175" spans="1:27" ht="14.25" customHeight="1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2"/>
    </row>
    <row r="176" spans="1:27" ht="14.25" customHeight="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2"/>
    </row>
    <row r="177" spans="1:27" ht="14.25" customHeight="1" x14ac:dyDescent="0.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2"/>
    </row>
    <row r="178" spans="1:27" ht="14.25" customHeight="1" x14ac:dyDescent="0.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2"/>
    </row>
    <row r="179" spans="1:27" ht="14.25" customHeight="1" x14ac:dyDescent="0.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2"/>
    </row>
    <row r="180" spans="1:27" ht="14.25" customHeight="1" x14ac:dyDescent="0.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2"/>
    </row>
    <row r="181" spans="1:27" ht="14.25" customHeight="1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2"/>
    </row>
    <row r="182" spans="1:27" ht="14.25" customHeight="1" x14ac:dyDescent="0.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2"/>
    </row>
    <row r="183" spans="1:27" ht="14.25" customHeight="1" x14ac:dyDescent="0.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2"/>
    </row>
    <row r="184" spans="1:27" ht="14.25" customHeight="1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2"/>
    </row>
    <row r="185" spans="1:27" ht="14.25" customHeight="1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2"/>
    </row>
    <row r="186" spans="1:27" ht="14.25" customHeight="1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2"/>
    </row>
    <row r="187" spans="1:27" ht="14.25" customHeight="1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2"/>
    </row>
    <row r="188" spans="1:27" ht="14.25" customHeight="1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2"/>
    </row>
    <row r="189" spans="1:27" ht="14.25" customHeight="1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2"/>
    </row>
    <row r="190" spans="1:27" ht="14.25" customHeight="1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2"/>
    </row>
    <row r="191" spans="1:27" ht="14.25" customHeight="1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2"/>
    </row>
    <row r="192" spans="1:27" ht="14.25" customHeigh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2"/>
    </row>
    <row r="193" spans="1:27" ht="14.25" customHeight="1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2"/>
    </row>
    <row r="194" spans="1:27" ht="14.25" customHeight="1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2"/>
    </row>
    <row r="195" spans="1:27" ht="14.25" customHeight="1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2"/>
    </row>
    <row r="196" spans="1:27" ht="14.25" customHeight="1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2"/>
    </row>
    <row r="197" spans="1:27" ht="14.25" customHeight="1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2"/>
    </row>
    <row r="198" spans="1:27" ht="14.25" customHeight="1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2"/>
    </row>
    <row r="199" spans="1:27" ht="14.25" customHeight="1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2"/>
    </row>
    <row r="200" spans="1:27" ht="14.25" customHeight="1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2"/>
    </row>
    <row r="201" spans="1:27" ht="14.25" customHeight="1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2"/>
    </row>
    <row r="202" spans="1:27" ht="14.25" customHeight="1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2"/>
    </row>
    <row r="203" spans="1:27" ht="14.25" customHeight="1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2"/>
    </row>
    <row r="204" spans="1:27" ht="14.25" customHeight="1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2"/>
    </row>
    <row r="205" spans="1:27" ht="14.25" customHeight="1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2"/>
    </row>
    <row r="206" spans="1:27" ht="14.25" customHeight="1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2"/>
    </row>
    <row r="207" spans="1:27" ht="14.25" customHeight="1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2"/>
    </row>
    <row r="208" spans="1:27" ht="14.25" customHeight="1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2"/>
    </row>
    <row r="209" spans="1:27" ht="14.25" customHeight="1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2"/>
    </row>
    <row r="210" spans="1:27" ht="14.25" customHeight="1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2"/>
    </row>
    <row r="211" spans="1:27" ht="14.25" customHeight="1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2"/>
    </row>
    <row r="212" spans="1:27" ht="14.25" customHeight="1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2"/>
    </row>
    <row r="213" spans="1:27" ht="14.25" customHeight="1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2"/>
    </row>
    <row r="214" spans="1:27" ht="14.25" customHeight="1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2"/>
    </row>
    <row r="215" spans="1:27" ht="14.25" customHeight="1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2"/>
    </row>
    <row r="216" spans="1:27" ht="14.25" customHeight="1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2"/>
    </row>
    <row r="217" spans="1:27" ht="14.25" customHeight="1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2"/>
    </row>
    <row r="218" spans="1:27" ht="14.25" customHeight="1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2"/>
    </row>
    <row r="219" spans="1:27" ht="14.25" customHeight="1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2"/>
    </row>
    <row r="220" spans="1:27" ht="14.25" customHeight="1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2"/>
    </row>
    <row r="221" spans="1:27" ht="14.25" customHeight="1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2"/>
    </row>
    <row r="222" spans="1:27" ht="14.25" customHeight="1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2"/>
    </row>
    <row r="223" spans="1:27" ht="14.25" customHeight="1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2"/>
    </row>
    <row r="224" spans="1:27" ht="14.25" customHeight="1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2"/>
    </row>
    <row r="225" spans="1:27" ht="14.25" customHeight="1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2"/>
    </row>
    <row r="226" spans="1:27" ht="14.25" customHeight="1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2"/>
    </row>
    <row r="227" spans="1:27" ht="14.25" customHeight="1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2"/>
    </row>
    <row r="228" spans="1:27" ht="14.25" customHeight="1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2"/>
    </row>
    <row r="229" spans="1:27" ht="14.25" customHeight="1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2"/>
    </row>
    <row r="230" spans="1:27" ht="14.25" customHeight="1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2"/>
    </row>
    <row r="231" spans="1:27" ht="14.25" customHeight="1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2"/>
    </row>
    <row r="232" spans="1:27" ht="14.25" customHeight="1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2"/>
    </row>
    <row r="233" spans="1:27" ht="14.25" customHeight="1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2"/>
    </row>
    <row r="234" spans="1:27" ht="14.25" customHeight="1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2"/>
    </row>
    <row r="235" spans="1:27" ht="14.25" customHeight="1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2"/>
    </row>
    <row r="236" spans="1:27" ht="14.25" customHeight="1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2"/>
    </row>
    <row r="237" spans="1:27" ht="14.25" customHeight="1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2"/>
    </row>
    <row r="238" spans="1:27" ht="14.25" customHeight="1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2"/>
    </row>
    <row r="239" spans="1:27" ht="14.25" customHeight="1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2"/>
    </row>
    <row r="240" spans="1:27" ht="14.25" customHeight="1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2"/>
    </row>
    <row r="241" spans="1:27" ht="14.25" customHeight="1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2"/>
    </row>
    <row r="242" spans="1:27" ht="14.25" customHeight="1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2"/>
    </row>
    <row r="243" spans="1:27" ht="14.25" customHeight="1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2"/>
    </row>
    <row r="244" spans="1:27" ht="14.25" customHeight="1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2"/>
    </row>
    <row r="245" spans="1:27" ht="14.25" customHeight="1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2"/>
    </row>
    <row r="246" spans="1:27" ht="14.25" customHeight="1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2"/>
    </row>
    <row r="247" spans="1:27" ht="14.25" customHeight="1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2"/>
    </row>
    <row r="248" spans="1:27" ht="14.25" customHeight="1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2"/>
    </row>
    <row r="249" spans="1:27" ht="14.25" customHeight="1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2"/>
    </row>
    <row r="250" spans="1:27" ht="14.25" customHeight="1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2"/>
    </row>
    <row r="251" spans="1:27" ht="14.25" customHeight="1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2"/>
    </row>
    <row r="252" spans="1:27" ht="14.25" customHeight="1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2"/>
    </row>
    <row r="253" spans="1:27" ht="14.25" customHeight="1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2"/>
    </row>
    <row r="254" spans="1:27" ht="14.25" customHeight="1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2"/>
    </row>
    <row r="255" spans="1:27" ht="14.25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2"/>
    </row>
    <row r="256" spans="1:27" ht="14.25" customHeight="1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2"/>
    </row>
    <row r="257" spans="1:27" ht="14.25" customHeight="1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2"/>
    </row>
    <row r="258" spans="1:27" ht="14.25" customHeight="1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2"/>
    </row>
    <row r="259" spans="1:27" ht="14.25" customHeight="1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2"/>
    </row>
    <row r="260" spans="1:27" ht="14.25" customHeight="1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2"/>
    </row>
    <row r="261" spans="1:27" ht="14.25" customHeight="1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2"/>
    </row>
    <row r="262" spans="1:27" ht="14.25" customHeight="1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2"/>
    </row>
    <row r="263" spans="1:27" ht="14.25" customHeight="1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</row>
    <row r="264" spans="1:27" ht="14.25" customHeight="1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</row>
    <row r="265" spans="1:27" ht="14.25" customHeight="1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spans="1:27" ht="14.25" customHeight="1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spans="1:27" ht="14.25" customHeight="1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spans="1:27" ht="14.25" customHeight="1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spans="1:27" ht="14.25" customHeight="1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spans="1:27" ht="14.25" customHeight="1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spans="1:27" ht="14.25" customHeight="1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spans="1:27" ht="14.25" customHeight="1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spans="1:27" ht="14.25" customHeight="1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spans="1:27" ht="14.25" customHeight="1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spans="1:27" ht="14.25" customHeight="1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spans="1:27" ht="14.25" customHeight="1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spans="1:27" ht="14.25" customHeight="1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spans="1:27" ht="14.25" customHeight="1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spans="1:27" ht="14.25" customHeight="1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spans="1:27" ht="14.25" customHeight="1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spans="1:27" ht="14.25" customHeight="1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spans="1:27" ht="14.25" customHeight="1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spans="1:27" ht="14.25" customHeight="1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spans="1:27" ht="14.25" customHeight="1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spans="1:27" ht="14.25" customHeight="1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spans="1:27" ht="14.25" customHeight="1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spans="1:27" ht="14.25" customHeight="1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spans="1:27" ht="14.25" customHeight="1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spans="1:27" ht="14.25" customHeight="1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spans="1:27" ht="14.25" customHeight="1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spans="1:27" ht="14.25" customHeight="1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spans="1:27" ht="14.25" customHeight="1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spans="1:27" ht="14.25" customHeight="1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spans="1:27" ht="14.25" customHeight="1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spans="1:27" ht="14.25" customHeight="1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spans="1:27" ht="14.25" customHeight="1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spans="1:27" ht="14.25" customHeight="1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spans="1:27" ht="14.25" customHeight="1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spans="1:27" ht="14.25" customHeight="1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spans="1:27" ht="14.25" customHeight="1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spans="1:27" ht="14.25" customHeight="1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spans="1:27" ht="14.25" customHeight="1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spans="1:27" ht="14.25" customHeight="1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spans="1:27" ht="14.25" customHeight="1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spans="1:27" ht="14.25" customHeight="1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spans="1:27" ht="14.25" customHeight="1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spans="1:27" ht="14.25" customHeight="1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spans="1:27" ht="14.25" customHeight="1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spans="1:27" ht="14.25" customHeight="1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spans="1:27" ht="14.25" customHeight="1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spans="1:27" ht="14.25" customHeight="1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spans="1:27" ht="14.25" customHeight="1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spans="1:27" ht="14.25" customHeight="1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spans="1:27" ht="14.25" customHeight="1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spans="1:27" ht="14.25" customHeight="1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spans="1:27" ht="14.25" customHeight="1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spans="1:27" ht="14.25" customHeight="1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spans="1:27" ht="14.25" customHeight="1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spans="1:27" ht="14.25" customHeight="1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spans="1:27" ht="14.25" customHeight="1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spans="1:27" ht="14.25" customHeight="1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spans="1:27" ht="14.25" customHeight="1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spans="1:27" ht="14.25" customHeight="1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spans="1:27" ht="14.25" customHeight="1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spans="1:27" ht="14.25" customHeight="1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spans="1:27" ht="14.25" customHeight="1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spans="1:27" ht="14.25" customHeight="1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spans="1:27" ht="14.25" customHeight="1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spans="1:27" ht="14.25" customHeight="1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spans="1:27" ht="14.25" customHeight="1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spans="1:27" ht="14.25" customHeight="1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spans="1:27" ht="14.25" customHeight="1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spans="1:27" ht="14.25" customHeight="1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spans="1:27" ht="14.25" customHeight="1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spans="1:27" ht="14.25" customHeight="1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spans="1:27" ht="14.25" customHeight="1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spans="1:27" ht="14.25" customHeight="1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spans="1:27" ht="14.25" customHeight="1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spans="1:27" ht="14.25" customHeight="1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spans="1:27" ht="14.25" customHeight="1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spans="1:27" ht="14.25" customHeight="1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spans="1:27" ht="14.25" customHeight="1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spans="1:27" ht="14.25" customHeight="1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spans="1:27" ht="14.25" customHeight="1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spans="1:27" ht="14.25" customHeight="1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spans="1:27" ht="14.25" customHeight="1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spans="1:27" ht="14.25" customHeight="1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spans="1:27" ht="14.25" customHeight="1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spans="1:27" ht="14.25" customHeight="1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spans="1:27" ht="14.25" customHeight="1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spans="1:27" ht="14.25" customHeight="1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spans="1:27" ht="14.25" customHeight="1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spans="1:27" ht="14.25" customHeight="1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spans="1:27" ht="14.25" customHeight="1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spans="1:27" ht="14.25" customHeight="1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spans="1:27" ht="14.25" customHeight="1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spans="1:27" ht="14.25" customHeight="1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spans="1:27" ht="14.25" customHeight="1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spans="1:27" ht="14.25" customHeight="1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spans="1:27" ht="14.25" customHeight="1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spans="1:27" ht="14.25" customHeight="1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spans="1:27" ht="14.25" customHeight="1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spans="1:27" ht="14.25" customHeight="1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spans="1:27" ht="14.25" customHeight="1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spans="1:27" ht="14.25" customHeight="1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spans="1:27" ht="14.25" customHeight="1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spans="1:27" ht="14.25" customHeight="1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spans="1:27" ht="14.25" customHeight="1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spans="1:27" ht="14.25" customHeight="1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spans="1:27" ht="14.25" customHeight="1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spans="1:27" ht="14.25" customHeight="1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spans="1:27" ht="14.25" customHeight="1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spans="1:27" ht="14.25" customHeight="1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spans="1:27" ht="14.25" customHeight="1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spans="1:27" ht="14.25" customHeight="1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spans="1:27" ht="14.25" customHeight="1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spans="1:27" ht="14.25" customHeight="1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spans="1:27" ht="14.25" customHeight="1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spans="1:27" ht="14.25" customHeight="1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spans="1:27" ht="14.25" customHeight="1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spans="1:27" ht="14.25" customHeight="1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spans="1:27" ht="14.25" customHeight="1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spans="1:27" ht="14.25" customHeight="1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spans="1:27" ht="14.25" customHeight="1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spans="1:27" ht="14.25" customHeight="1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spans="1:27" ht="14.25" customHeight="1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spans="1:27" ht="14.25" customHeight="1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spans="1:27" ht="14.25" customHeight="1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spans="1:27" ht="14.25" customHeight="1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spans="1:27" ht="14.25" customHeight="1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spans="1:27" ht="14.25" customHeight="1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spans="1:27" ht="14.25" customHeight="1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spans="1:27" ht="14.25" customHeight="1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spans="1:27" ht="14.25" customHeight="1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spans="1:27" ht="14.25" customHeight="1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spans="1:27" ht="14.25" customHeight="1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spans="1:27" ht="14.25" customHeight="1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spans="1:27" ht="14.25" customHeight="1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spans="1:27" ht="14.25" customHeight="1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spans="1:27" ht="14.25" customHeight="1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spans="1:27" ht="14.25" customHeight="1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spans="1:27" ht="14.25" customHeight="1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spans="1:27" ht="14.25" customHeight="1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spans="1:27" ht="14.25" customHeight="1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spans="1:27" ht="14.25" customHeight="1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spans="1:27" ht="14.25" customHeight="1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spans="1:27" ht="14.25" customHeight="1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spans="1:27" ht="14.25" customHeight="1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spans="1:27" ht="14.25" customHeight="1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spans="1:27" ht="14.25" customHeight="1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spans="1:27" ht="14.25" customHeight="1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spans="1:27" ht="14.25" customHeight="1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spans="1:27" ht="14.25" customHeight="1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spans="1:27" ht="14.25" customHeight="1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spans="1:27" ht="14.25" customHeight="1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spans="1:27" ht="14.25" customHeight="1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spans="1:27" ht="14.25" customHeight="1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spans="1:27" ht="14.25" customHeight="1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spans="1:27" ht="14.25" customHeight="1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spans="1:27" ht="14.25" customHeight="1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spans="1:27" ht="14.25" customHeight="1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spans="1:27" ht="14.25" customHeight="1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spans="1:27" ht="14.25" customHeight="1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spans="1:27" ht="14.25" customHeight="1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spans="1:27" ht="14.25" customHeight="1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spans="1:27" ht="14.25" customHeight="1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spans="1:27" ht="14.25" customHeight="1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spans="1:27" ht="14.25" customHeight="1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spans="1:27" ht="14.25" customHeight="1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spans="1:27" ht="14.25" customHeight="1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spans="1:27" ht="14.25" customHeight="1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  <row r="432" spans="1:27" ht="14.25" customHeight="1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</row>
    <row r="433" spans="1:27" ht="14.25" customHeight="1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</row>
    <row r="434" spans="1:27" ht="14.25" customHeight="1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</row>
    <row r="435" spans="1:27" ht="14.25" customHeight="1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spans="1:27" ht="14.25" customHeight="1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spans="1:27" ht="14.25" customHeight="1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spans="1:27" ht="14.25" customHeight="1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spans="1:27" ht="14.25" customHeight="1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</row>
    <row r="440" spans="1:27" ht="14.25" customHeight="1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spans="1:27" ht="14.25" customHeight="1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spans="1:27" ht="14.25" customHeight="1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</row>
    <row r="443" spans="1:27" ht="14.25" customHeight="1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</row>
    <row r="444" spans="1:27" ht="14.25" customHeight="1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</row>
    <row r="445" spans="1:27" ht="14.25" customHeight="1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</row>
    <row r="446" spans="1:27" ht="14.25" customHeight="1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</row>
    <row r="447" spans="1:27" ht="14.25" customHeight="1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spans="1:27" ht="14.25" customHeight="1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</row>
    <row r="449" spans="1:27" ht="14.25" customHeight="1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</row>
    <row r="450" spans="1:27" ht="14.25" customHeight="1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</row>
    <row r="451" spans="1:27" ht="14.25" customHeight="1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</row>
    <row r="452" spans="1:27" ht="14.25" customHeight="1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spans="1:27" ht="14.25" customHeight="1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</row>
    <row r="454" spans="1:27" ht="14.25" customHeight="1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</row>
    <row r="455" spans="1:27" ht="14.25" customHeight="1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spans="1:27" ht="14.25" customHeight="1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</row>
    <row r="457" spans="1:27" ht="14.25" customHeight="1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</row>
    <row r="458" spans="1:27" ht="14.25" customHeight="1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</row>
    <row r="459" spans="1:27" ht="14.25" customHeight="1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spans="1:27" ht="14.25" customHeight="1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</row>
    <row r="461" spans="1:27" ht="14.25" customHeight="1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</row>
    <row r="462" spans="1:27" ht="14.25" customHeight="1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</row>
    <row r="463" spans="1:27" ht="14.25" customHeight="1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</row>
    <row r="464" spans="1:27" ht="14.25" customHeight="1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</row>
    <row r="465" spans="1:27" ht="14.25" customHeight="1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spans="1:27" ht="14.25" customHeight="1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</row>
    <row r="467" spans="1:27" ht="14.25" customHeight="1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</row>
    <row r="468" spans="1:27" ht="14.25" customHeight="1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</row>
    <row r="469" spans="1:27" ht="14.25" customHeight="1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</row>
    <row r="470" spans="1:27" ht="14.25" customHeight="1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</row>
    <row r="471" spans="1:27" ht="14.25" customHeight="1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</row>
    <row r="472" spans="1:27" ht="14.25" customHeight="1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</row>
    <row r="473" spans="1:27" ht="14.25" customHeight="1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</row>
    <row r="474" spans="1:27" ht="14.25" customHeight="1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</row>
    <row r="475" spans="1:27" ht="14.25" customHeight="1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</row>
    <row r="476" spans="1:27" ht="14.25" customHeight="1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</row>
    <row r="477" spans="1:27" ht="14.25" customHeight="1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</row>
    <row r="478" spans="1:27" ht="14.25" customHeight="1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</row>
    <row r="479" spans="1:27" ht="14.25" customHeight="1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</row>
    <row r="480" spans="1:27" ht="14.25" customHeight="1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spans="1:27" ht="14.25" customHeight="1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</row>
    <row r="482" spans="1:27" ht="14.25" customHeight="1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</row>
    <row r="483" spans="1:27" ht="14.25" customHeight="1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</row>
    <row r="484" spans="1:27" ht="14.25" customHeight="1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</row>
    <row r="485" spans="1:27" ht="14.25" customHeight="1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</row>
    <row r="486" spans="1:27" ht="14.25" customHeight="1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</row>
    <row r="487" spans="1:27" ht="14.25" customHeight="1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</row>
    <row r="488" spans="1:27" ht="14.25" customHeight="1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</row>
    <row r="489" spans="1:27" ht="14.25" customHeight="1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</row>
    <row r="490" spans="1:27" ht="14.25" customHeight="1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spans="1:27" ht="14.25" customHeight="1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spans="1:27" ht="14.25" customHeight="1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spans="1:27" ht="14.25" customHeight="1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spans="1:27" ht="14.25" customHeight="1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</row>
    <row r="495" spans="1:27" ht="14.25" customHeight="1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</row>
    <row r="496" spans="1:27" ht="14.25" customHeight="1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</row>
    <row r="497" spans="1:27" ht="14.25" customHeight="1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spans="1:27" ht="14.25" customHeight="1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</row>
    <row r="499" spans="1:27" ht="14.25" customHeight="1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spans="1:27" ht="14.25" customHeight="1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spans="1:27" ht="14.25" customHeight="1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spans="1:27" ht="14.25" customHeight="1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</row>
    <row r="503" spans="1:27" ht="14.25" customHeight="1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</row>
    <row r="504" spans="1:27" ht="14.25" customHeight="1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</row>
    <row r="505" spans="1:27" ht="14.25" customHeight="1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</row>
    <row r="506" spans="1:27" ht="14.25" customHeight="1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</row>
    <row r="507" spans="1:27" ht="14.25" customHeight="1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</row>
    <row r="508" spans="1:27" ht="14.25" customHeight="1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</row>
    <row r="509" spans="1:27" ht="14.25" customHeight="1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</row>
    <row r="510" spans="1:27" ht="14.25" customHeight="1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</row>
    <row r="511" spans="1:27" ht="14.25" customHeight="1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</row>
    <row r="512" spans="1:27" ht="14.25" customHeight="1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</row>
    <row r="513" spans="1:27" ht="14.25" customHeight="1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</row>
    <row r="514" spans="1:27" ht="14.25" customHeight="1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</row>
    <row r="515" spans="1:27" ht="14.25" customHeight="1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</row>
    <row r="516" spans="1:27" ht="14.25" customHeight="1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</row>
    <row r="517" spans="1:27" ht="14.25" customHeight="1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</row>
    <row r="518" spans="1:27" ht="14.25" customHeight="1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</row>
    <row r="519" spans="1:27" ht="14.25" customHeight="1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</row>
    <row r="520" spans="1:27" ht="14.25" customHeight="1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</row>
    <row r="521" spans="1:27" ht="14.25" customHeight="1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</row>
    <row r="522" spans="1:27" ht="14.25" customHeight="1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</row>
    <row r="523" spans="1:27" ht="14.25" customHeight="1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</row>
    <row r="524" spans="1:27" ht="14.25" customHeight="1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</row>
    <row r="525" spans="1:27" ht="14.25" customHeight="1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</row>
    <row r="526" spans="1:27" ht="14.25" customHeight="1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spans="1:27" ht="14.25" customHeight="1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</row>
    <row r="528" spans="1:27" ht="14.25" customHeight="1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</row>
    <row r="529" spans="1:27" ht="14.25" customHeight="1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spans="1:27" ht="14.25" customHeight="1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spans="1:27" ht="14.25" customHeight="1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spans="1:27" ht="14.25" customHeight="1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</row>
    <row r="533" spans="1:27" ht="14.25" customHeight="1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spans="1:27" ht="14.25" customHeight="1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</row>
    <row r="535" spans="1:27" ht="14.25" customHeight="1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</row>
    <row r="536" spans="1:27" ht="14.25" customHeight="1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</row>
    <row r="537" spans="1:27" ht="14.25" customHeight="1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</row>
    <row r="538" spans="1:27" ht="14.25" customHeight="1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</row>
    <row r="539" spans="1:27" ht="14.25" customHeight="1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spans="1:27" ht="14.25" customHeight="1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</row>
    <row r="541" spans="1:27" ht="14.25" customHeight="1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</row>
    <row r="542" spans="1:27" ht="14.25" customHeight="1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</row>
    <row r="543" spans="1:27" ht="14.25" customHeight="1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spans="1:27" ht="14.25" customHeight="1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spans="1:27" ht="14.25" customHeight="1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spans="1:27" ht="14.25" customHeight="1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</row>
    <row r="547" spans="1:27" ht="14.25" customHeight="1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</row>
    <row r="548" spans="1:27" ht="14.25" customHeight="1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spans="1:27" ht="14.25" customHeight="1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spans="1:27" ht="14.25" customHeight="1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</row>
    <row r="551" spans="1:27" ht="14.25" customHeight="1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spans="1:27" ht="14.25" customHeight="1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spans="1:27" ht="14.25" customHeight="1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</row>
    <row r="554" spans="1:27" ht="14.25" customHeight="1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</row>
    <row r="555" spans="1:27" ht="14.25" customHeight="1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</row>
    <row r="556" spans="1:27" ht="14.25" customHeight="1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</row>
    <row r="557" spans="1:27" ht="14.25" customHeight="1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</row>
    <row r="558" spans="1:27" ht="14.25" customHeight="1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spans="1:27" ht="14.25" customHeight="1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</row>
    <row r="560" spans="1:27" ht="14.25" customHeight="1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spans="1:27" ht="14.25" customHeight="1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spans="1:27" ht="14.25" customHeight="1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spans="1:27" ht="14.25" customHeight="1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</row>
    <row r="564" spans="1:27" ht="14.25" customHeight="1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spans="1:27" ht="14.25" customHeight="1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spans="1:27" ht="14.25" customHeight="1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spans="1:27" ht="14.25" customHeight="1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spans="1:27" ht="14.25" customHeight="1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</row>
    <row r="569" spans="1:27" ht="14.25" customHeight="1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</row>
    <row r="570" spans="1:27" ht="14.25" customHeight="1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</row>
    <row r="571" spans="1:27" ht="14.25" customHeight="1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</row>
    <row r="572" spans="1:27" ht="14.25" customHeight="1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</row>
    <row r="573" spans="1:27" ht="14.25" customHeight="1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</row>
    <row r="574" spans="1:27" ht="14.25" customHeight="1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</row>
    <row r="575" spans="1:27" ht="14.25" customHeight="1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</row>
    <row r="576" spans="1:27" ht="14.25" customHeight="1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spans="1:27" ht="14.25" customHeight="1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</row>
    <row r="578" spans="1:27" ht="14.25" customHeight="1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spans="1:27" ht="14.25" customHeight="1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spans="1:27" ht="14.25" customHeight="1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spans="1:27" ht="14.25" customHeight="1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spans="1:27" ht="14.25" customHeight="1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</row>
    <row r="583" spans="1:27" ht="14.25" customHeight="1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spans="1:27" ht="14.25" customHeight="1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spans="1:27" ht="14.25" customHeight="1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</row>
    <row r="586" spans="1:27" ht="14.25" customHeight="1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spans="1:27" ht="14.25" customHeight="1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spans="1:27" ht="14.25" customHeight="1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</row>
    <row r="589" spans="1:27" ht="14.25" customHeight="1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spans="1:27" ht="14.25" customHeight="1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</row>
    <row r="591" spans="1:27" ht="14.25" customHeight="1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</row>
    <row r="592" spans="1:27" ht="14.25" customHeight="1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</row>
    <row r="593" spans="1:27" ht="14.25" customHeight="1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</row>
    <row r="594" spans="1:27" ht="14.25" customHeight="1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spans="1:27" ht="14.25" customHeight="1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</row>
    <row r="596" spans="1:27" ht="14.25" customHeight="1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</row>
    <row r="597" spans="1:27" ht="14.25" customHeight="1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</row>
    <row r="598" spans="1:27" ht="14.25" customHeight="1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</row>
    <row r="599" spans="1:27" ht="14.25" customHeight="1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</row>
    <row r="600" spans="1:27" ht="14.25" customHeight="1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</row>
    <row r="601" spans="1:27" ht="14.25" customHeight="1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</row>
    <row r="602" spans="1:27" ht="14.25" customHeight="1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</row>
    <row r="603" spans="1:27" ht="14.25" customHeight="1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</row>
    <row r="604" spans="1:27" ht="14.25" customHeight="1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</row>
    <row r="605" spans="1:27" ht="14.25" customHeight="1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</row>
    <row r="606" spans="1:27" ht="14.25" customHeight="1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</row>
    <row r="607" spans="1:27" ht="14.25" customHeight="1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</row>
    <row r="608" spans="1:27" ht="14.25" customHeight="1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</row>
    <row r="609" spans="1:27" ht="14.25" customHeight="1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</row>
    <row r="610" spans="1:27" ht="14.25" customHeight="1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</row>
    <row r="611" spans="1:27" ht="14.25" customHeight="1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</row>
    <row r="612" spans="1:27" ht="14.25" customHeight="1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</row>
    <row r="613" spans="1:27" ht="14.25" customHeight="1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</row>
    <row r="614" spans="1:27" ht="14.25" customHeight="1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</row>
    <row r="615" spans="1:27" ht="14.25" customHeight="1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</row>
    <row r="616" spans="1:27" ht="14.25" customHeight="1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</row>
    <row r="617" spans="1:27" ht="14.25" customHeight="1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</row>
    <row r="618" spans="1:27" ht="14.25" customHeight="1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</row>
    <row r="619" spans="1:27" ht="14.25" customHeight="1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</row>
    <row r="620" spans="1:27" ht="14.25" customHeight="1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</row>
    <row r="621" spans="1:27" ht="14.25" customHeight="1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</row>
    <row r="622" spans="1:27" ht="14.25" customHeight="1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</row>
    <row r="623" spans="1:27" ht="14.25" customHeight="1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</row>
    <row r="624" spans="1:27" ht="14.25" customHeight="1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</row>
    <row r="625" spans="1:27" ht="14.25" customHeight="1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</row>
    <row r="626" spans="1:27" ht="14.25" customHeight="1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</row>
    <row r="627" spans="1:27" ht="14.25" customHeight="1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</row>
    <row r="628" spans="1:27" ht="14.25" customHeight="1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</row>
    <row r="629" spans="1:27" ht="14.25" customHeight="1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</row>
    <row r="630" spans="1:27" ht="14.25" customHeight="1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</row>
    <row r="631" spans="1:27" ht="14.25" customHeight="1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</row>
    <row r="632" spans="1:27" ht="14.25" customHeight="1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</row>
    <row r="633" spans="1:27" ht="14.25" customHeight="1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</row>
    <row r="634" spans="1:27" ht="14.25" customHeight="1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</row>
    <row r="635" spans="1:27" ht="14.25" customHeight="1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</row>
    <row r="636" spans="1:27" ht="14.25" customHeight="1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</row>
    <row r="637" spans="1:27" ht="14.25" customHeight="1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</row>
    <row r="638" spans="1:27" ht="14.25" customHeight="1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</row>
    <row r="639" spans="1:27" ht="14.25" customHeight="1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</row>
    <row r="640" spans="1:27" ht="14.25" customHeight="1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</row>
    <row r="641" spans="1:27" ht="14.25" customHeight="1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</row>
    <row r="642" spans="1:27" ht="14.25" customHeight="1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</row>
    <row r="643" spans="1:27" ht="14.25" customHeight="1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</row>
    <row r="644" spans="1:27" ht="14.25" customHeight="1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</row>
    <row r="645" spans="1:27" ht="14.25" customHeight="1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</row>
    <row r="646" spans="1:27" ht="14.25" customHeight="1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</row>
    <row r="647" spans="1:27" ht="14.25" customHeight="1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</row>
    <row r="648" spans="1:27" ht="14.25" customHeight="1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</row>
    <row r="649" spans="1:27" ht="14.25" customHeight="1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</row>
    <row r="650" spans="1:27" ht="14.25" customHeight="1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</row>
    <row r="651" spans="1:27" ht="14.25" customHeight="1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</row>
    <row r="652" spans="1:27" ht="14.25" customHeight="1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</row>
    <row r="653" spans="1:27" ht="14.25" customHeight="1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</row>
    <row r="654" spans="1:27" ht="14.25" customHeight="1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</row>
    <row r="655" spans="1:27" ht="14.25" customHeight="1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</row>
    <row r="656" spans="1:27" ht="14.25" customHeight="1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</row>
    <row r="657" spans="1:27" ht="14.25" customHeight="1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</row>
    <row r="658" spans="1:27" ht="14.25" customHeight="1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</row>
    <row r="659" spans="1:27" ht="14.25" customHeight="1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</row>
    <row r="660" spans="1:27" ht="14.25" customHeight="1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</row>
    <row r="661" spans="1:27" ht="14.25" customHeight="1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</row>
    <row r="662" spans="1:27" ht="14.25" customHeight="1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</row>
    <row r="663" spans="1:27" ht="14.25" customHeight="1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</row>
    <row r="664" spans="1:27" ht="14.25" customHeight="1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</row>
    <row r="665" spans="1:27" ht="14.25" customHeight="1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</row>
    <row r="666" spans="1:27" ht="14.25" customHeight="1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</row>
    <row r="667" spans="1:27" ht="14.25" customHeight="1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</row>
    <row r="668" spans="1:27" ht="14.25" customHeight="1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</row>
    <row r="669" spans="1:27" ht="14.25" customHeight="1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</row>
    <row r="670" spans="1:27" ht="14.25" customHeight="1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</row>
    <row r="671" spans="1:27" ht="14.25" customHeight="1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</row>
    <row r="672" spans="1:27" ht="14.25" customHeight="1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</row>
    <row r="673" spans="1:27" ht="14.25" customHeight="1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</row>
    <row r="674" spans="1:27" ht="14.25" customHeight="1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</row>
    <row r="675" spans="1:27" ht="14.25" customHeight="1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</row>
    <row r="676" spans="1:27" ht="14.25" customHeight="1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</row>
    <row r="677" spans="1:27" ht="14.25" customHeight="1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</row>
    <row r="678" spans="1:27" ht="14.25" customHeight="1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</row>
    <row r="679" spans="1:27" ht="14.25" customHeight="1" x14ac:dyDescent="0.2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</row>
    <row r="680" spans="1:27" ht="14.25" customHeight="1" x14ac:dyDescent="0.2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</row>
    <row r="681" spans="1:27" ht="14.25" customHeight="1" x14ac:dyDescent="0.2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</row>
    <row r="682" spans="1:27" ht="14.25" customHeight="1" x14ac:dyDescent="0.2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</row>
    <row r="683" spans="1:27" ht="14.25" customHeight="1" x14ac:dyDescent="0.2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</row>
    <row r="684" spans="1:27" ht="14.25" customHeight="1" x14ac:dyDescent="0.2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</row>
    <row r="685" spans="1:27" ht="14.25" customHeight="1" x14ac:dyDescent="0.2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</row>
    <row r="686" spans="1:27" ht="14.25" customHeight="1" x14ac:dyDescent="0.2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</row>
    <row r="687" spans="1:27" ht="14.25" customHeight="1" x14ac:dyDescent="0.2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</row>
    <row r="688" spans="1:27" ht="14.25" customHeight="1" x14ac:dyDescent="0.2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</row>
    <row r="689" spans="1:27" ht="14.25" customHeight="1" x14ac:dyDescent="0.2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</row>
    <row r="690" spans="1:27" ht="14.25" customHeight="1" x14ac:dyDescent="0.2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</row>
    <row r="691" spans="1:27" ht="14.25" customHeight="1" x14ac:dyDescent="0.2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</row>
    <row r="692" spans="1:27" ht="14.25" customHeight="1" x14ac:dyDescent="0.2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</row>
    <row r="693" spans="1:27" ht="14.25" customHeight="1" x14ac:dyDescent="0.2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</row>
    <row r="694" spans="1:27" ht="14.25" customHeight="1" x14ac:dyDescent="0.2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</row>
    <row r="695" spans="1:27" ht="14.25" customHeight="1" x14ac:dyDescent="0.2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</row>
    <row r="696" spans="1:27" ht="14.25" customHeight="1" x14ac:dyDescent="0.2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</row>
    <row r="697" spans="1:27" ht="14.25" customHeight="1" x14ac:dyDescent="0.2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</row>
    <row r="698" spans="1:27" ht="14.25" customHeight="1" x14ac:dyDescent="0.2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</row>
    <row r="699" spans="1:27" ht="14.25" customHeight="1" x14ac:dyDescent="0.2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</row>
    <row r="700" spans="1:27" ht="14.25" customHeight="1" x14ac:dyDescent="0.2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</row>
    <row r="701" spans="1:27" ht="14.25" customHeight="1" x14ac:dyDescent="0.2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</row>
    <row r="702" spans="1:27" ht="14.25" customHeight="1" x14ac:dyDescent="0.2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</row>
    <row r="703" spans="1:27" ht="14.25" customHeight="1" x14ac:dyDescent="0.2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</row>
    <row r="704" spans="1:27" ht="14.25" customHeight="1" x14ac:dyDescent="0.2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</row>
    <row r="705" spans="1:27" ht="14.25" customHeight="1" x14ac:dyDescent="0.2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</row>
    <row r="706" spans="1:27" ht="14.25" customHeight="1" x14ac:dyDescent="0.2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</row>
    <row r="707" spans="1:27" ht="14.25" customHeight="1" x14ac:dyDescent="0.2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</row>
    <row r="708" spans="1:27" ht="14.25" customHeight="1" x14ac:dyDescent="0.2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</row>
    <row r="709" spans="1:27" ht="14.25" customHeight="1" x14ac:dyDescent="0.2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</row>
    <row r="710" spans="1:27" ht="14.25" customHeight="1" x14ac:dyDescent="0.2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</row>
    <row r="711" spans="1:27" ht="14.25" customHeight="1" x14ac:dyDescent="0.2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</row>
    <row r="712" spans="1:27" ht="14.25" customHeight="1" x14ac:dyDescent="0.2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</row>
    <row r="713" spans="1:27" ht="14.25" customHeight="1" x14ac:dyDescent="0.2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</row>
    <row r="714" spans="1:27" ht="14.25" customHeight="1" x14ac:dyDescent="0.2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</row>
    <row r="715" spans="1:27" ht="14.25" customHeight="1" x14ac:dyDescent="0.2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</row>
    <row r="716" spans="1:27" ht="14.25" customHeight="1" x14ac:dyDescent="0.2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</row>
    <row r="717" spans="1:27" ht="14.25" customHeight="1" x14ac:dyDescent="0.2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</row>
    <row r="718" spans="1:27" ht="14.25" customHeight="1" x14ac:dyDescent="0.2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</row>
    <row r="719" spans="1:27" ht="14.25" customHeight="1" x14ac:dyDescent="0.2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</row>
    <row r="720" spans="1:27" ht="14.25" customHeight="1" x14ac:dyDescent="0.2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</row>
    <row r="721" spans="1:27" ht="14.25" customHeight="1" x14ac:dyDescent="0.2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</row>
    <row r="722" spans="1:27" ht="14.25" customHeight="1" x14ac:dyDescent="0.2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</row>
    <row r="723" spans="1:27" ht="14.25" customHeight="1" x14ac:dyDescent="0.2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</row>
    <row r="724" spans="1:27" ht="14.25" customHeight="1" x14ac:dyDescent="0.2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</row>
    <row r="725" spans="1:27" ht="14.25" customHeight="1" x14ac:dyDescent="0.2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</row>
    <row r="726" spans="1:27" ht="14.25" customHeight="1" x14ac:dyDescent="0.2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</row>
    <row r="727" spans="1:27" ht="14.25" customHeight="1" x14ac:dyDescent="0.2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</row>
    <row r="728" spans="1:27" ht="14.25" customHeight="1" x14ac:dyDescent="0.2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</row>
    <row r="729" spans="1:27" ht="14.25" customHeight="1" x14ac:dyDescent="0.2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</row>
    <row r="730" spans="1:27" ht="14.25" customHeight="1" x14ac:dyDescent="0.2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</row>
    <row r="731" spans="1:27" ht="14.25" customHeight="1" x14ac:dyDescent="0.2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</row>
    <row r="732" spans="1:27" ht="14.25" customHeight="1" x14ac:dyDescent="0.2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</row>
    <row r="733" spans="1:27" ht="14.25" customHeight="1" x14ac:dyDescent="0.2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</row>
    <row r="734" spans="1:27" ht="14.25" customHeight="1" x14ac:dyDescent="0.2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</row>
    <row r="735" spans="1:27" ht="14.25" customHeight="1" x14ac:dyDescent="0.2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</row>
    <row r="736" spans="1:27" ht="14.25" customHeight="1" x14ac:dyDescent="0.2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</row>
    <row r="737" spans="1:27" ht="14.25" customHeight="1" x14ac:dyDescent="0.2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</row>
    <row r="738" spans="1:27" ht="14.25" customHeight="1" x14ac:dyDescent="0.2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</row>
    <row r="739" spans="1:27" ht="14.25" customHeight="1" x14ac:dyDescent="0.2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</row>
    <row r="740" spans="1:27" ht="14.25" customHeight="1" x14ac:dyDescent="0.2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</row>
    <row r="741" spans="1:27" ht="14.25" customHeight="1" x14ac:dyDescent="0.2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</row>
    <row r="742" spans="1:27" ht="14.25" customHeight="1" x14ac:dyDescent="0.2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</row>
    <row r="743" spans="1:27" ht="14.25" customHeight="1" x14ac:dyDescent="0.2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</row>
    <row r="744" spans="1:27" ht="14.25" customHeight="1" x14ac:dyDescent="0.2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</row>
    <row r="745" spans="1:27" ht="14.25" customHeight="1" x14ac:dyDescent="0.2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</row>
    <row r="746" spans="1:27" ht="14.25" customHeight="1" x14ac:dyDescent="0.2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</row>
    <row r="747" spans="1:27" ht="14.25" customHeight="1" x14ac:dyDescent="0.2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</row>
    <row r="748" spans="1:27" ht="14.25" customHeight="1" x14ac:dyDescent="0.2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</row>
    <row r="749" spans="1:27" ht="14.25" customHeight="1" x14ac:dyDescent="0.2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</row>
    <row r="750" spans="1:27" ht="14.25" customHeight="1" x14ac:dyDescent="0.2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</row>
    <row r="751" spans="1:27" ht="14.25" customHeight="1" x14ac:dyDescent="0.2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</row>
    <row r="752" spans="1:27" ht="14.25" customHeight="1" x14ac:dyDescent="0.2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</row>
    <row r="753" spans="1:27" ht="14.25" customHeight="1" x14ac:dyDescent="0.2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</row>
    <row r="754" spans="1:27" ht="14.25" customHeight="1" x14ac:dyDescent="0.2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</row>
    <row r="755" spans="1:27" ht="14.25" customHeight="1" x14ac:dyDescent="0.2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</row>
    <row r="756" spans="1:27" ht="14.25" customHeight="1" x14ac:dyDescent="0.2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</row>
    <row r="757" spans="1:27" ht="14.25" customHeight="1" x14ac:dyDescent="0.2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</row>
    <row r="758" spans="1:27" ht="14.25" customHeight="1" x14ac:dyDescent="0.2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</row>
    <row r="759" spans="1:27" ht="14.25" customHeight="1" x14ac:dyDescent="0.2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</row>
    <row r="760" spans="1:27" ht="14.25" customHeight="1" x14ac:dyDescent="0.2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</row>
    <row r="761" spans="1:27" ht="14.25" customHeight="1" x14ac:dyDescent="0.2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</row>
    <row r="762" spans="1:27" ht="14.25" customHeight="1" x14ac:dyDescent="0.2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</row>
    <row r="763" spans="1:27" ht="14.25" customHeight="1" x14ac:dyDescent="0.2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</row>
    <row r="764" spans="1:27" ht="14.25" customHeight="1" x14ac:dyDescent="0.2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</row>
    <row r="765" spans="1:27" ht="14.25" customHeight="1" x14ac:dyDescent="0.2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</row>
    <row r="766" spans="1:27" ht="14.25" customHeight="1" x14ac:dyDescent="0.2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</row>
    <row r="767" spans="1:27" ht="14.25" customHeight="1" x14ac:dyDescent="0.2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</row>
    <row r="768" spans="1:27" ht="14.25" customHeight="1" x14ac:dyDescent="0.2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</row>
    <row r="769" spans="1:27" ht="14.25" customHeight="1" x14ac:dyDescent="0.2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</row>
    <row r="770" spans="1:27" ht="14.25" customHeight="1" x14ac:dyDescent="0.2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</row>
    <row r="771" spans="1:27" ht="14.25" customHeight="1" x14ac:dyDescent="0.2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</row>
    <row r="772" spans="1:27" ht="14.25" customHeight="1" x14ac:dyDescent="0.2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</row>
    <row r="773" spans="1:27" ht="14.25" customHeight="1" x14ac:dyDescent="0.2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</row>
    <row r="774" spans="1:27" ht="14.25" customHeight="1" x14ac:dyDescent="0.2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</row>
    <row r="775" spans="1:27" ht="14.25" customHeight="1" x14ac:dyDescent="0.2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</row>
    <row r="776" spans="1:27" ht="14.25" customHeight="1" x14ac:dyDescent="0.2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</row>
    <row r="777" spans="1:27" ht="14.25" customHeight="1" x14ac:dyDescent="0.2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</row>
    <row r="778" spans="1:27" ht="14.25" customHeight="1" x14ac:dyDescent="0.2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</row>
    <row r="779" spans="1:27" ht="14.25" customHeight="1" x14ac:dyDescent="0.2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</row>
    <row r="780" spans="1:27" ht="14.25" customHeight="1" x14ac:dyDescent="0.2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</row>
    <row r="781" spans="1:27" ht="14.25" customHeight="1" x14ac:dyDescent="0.2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</row>
    <row r="782" spans="1:27" ht="14.25" customHeight="1" x14ac:dyDescent="0.2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</row>
    <row r="783" spans="1:27" ht="14.25" customHeight="1" x14ac:dyDescent="0.2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</row>
    <row r="784" spans="1:27" ht="14.25" customHeight="1" x14ac:dyDescent="0.2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</row>
    <row r="785" spans="1:27" ht="14.25" customHeight="1" x14ac:dyDescent="0.2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</row>
    <row r="786" spans="1:27" ht="14.25" customHeight="1" x14ac:dyDescent="0.2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</row>
    <row r="787" spans="1:27" ht="14.25" customHeight="1" x14ac:dyDescent="0.2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</row>
    <row r="788" spans="1:27" ht="14.25" customHeight="1" x14ac:dyDescent="0.2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</row>
    <row r="789" spans="1:27" ht="14.25" customHeight="1" x14ac:dyDescent="0.2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</row>
    <row r="790" spans="1:27" ht="14.25" customHeight="1" x14ac:dyDescent="0.2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</row>
    <row r="791" spans="1:27" ht="14.25" customHeight="1" x14ac:dyDescent="0.2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</row>
    <row r="792" spans="1:27" ht="14.25" customHeight="1" x14ac:dyDescent="0.2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</row>
    <row r="793" spans="1:27" ht="14.25" customHeight="1" x14ac:dyDescent="0.2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</row>
    <row r="794" spans="1:27" ht="14.25" customHeight="1" x14ac:dyDescent="0.2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</row>
    <row r="795" spans="1:27" ht="14.25" customHeight="1" x14ac:dyDescent="0.2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</row>
    <row r="796" spans="1:27" ht="14.25" customHeight="1" x14ac:dyDescent="0.2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</row>
    <row r="797" spans="1:27" ht="14.25" customHeight="1" x14ac:dyDescent="0.2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</row>
    <row r="798" spans="1:27" ht="14.25" customHeight="1" x14ac:dyDescent="0.2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</row>
    <row r="799" spans="1:27" ht="14.25" customHeight="1" x14ac:dyDescent="0.2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</row>
    <row r="800" spans="1:27" ht="14.25" customHeight="1" x14ac:dyDescent="0.2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</row>
    <row r="801" spans="1:27" ht="14.25" customHeight="1" x14ac:dyDescent="0.2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</row>
    <row r="802" spans="1:27" ht="14.25" customHeight="1" x14ac:dyDescent="0.2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</row>
    <row r="803" spans="1:27" ht="14.25" customHeight="1" x14ac:dyDescent="0.2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</row>
    <row r="804" spans="1:27" ht="14.25" customHeight="1" x14ac:dyDescent="0.2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</row>
    <row r="805" spans="1:27" ht="14.25" customHeight="1" x14ac:dyDescent="0.2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</row>
    <row r="806" spans="1:27" ht="14.25" customHeight="1" x14ac:dyDescent="0.2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</row>
    <row r="807" spans="1:27" ht="14.25" customHeight="1" x14ac:dyDescent="0.2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</row>
    <row r="808" spans="1:27" ht="14.25" customHeight="1" x14ac:dyDescent="0.2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</row>
    <row r="809" spans="1:27" ht="14.25" customHeight="1" x14ac:dyDescent="0.2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</row>
    <row r="810" spans="1:27" ht="14.25" customHeight="1" x14ac:dyDescent="0.2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</row>
    <row r="811" spans="1:27" ht="14.25" customHeight="1" x14ac:dyDescent="0.2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</row>
    <row r="812" spans="1:27" ht="14.25" customHeight="1" x14ac:dyDescent="0.2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</row>
    <row r="813" spans="1:27" ht="14.25" customHeight="1" x14ac:dyDescent="0.2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</row>
    <row r="814" spans="1:27" ht="14.25" customHeight="1" x14ac:dyDescent="0.2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</row>
    <row r="815" spans="1:27" ht="14.25" customHeight="1" x14ac:dyDescent="0.2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</row>
    <row r="816" spans="1:27" ht="14.25" customHeight="1" x14ac:dyDescent="0.2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</row>
    <row r="817" spans="1:27" ht="14.25" customHeight="1" x14ac:dyDescent="0.2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</row>
    <row r="818" spans="1:27" ht="14.25" customHeight="1" x14ac:dyDescent="0.2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</row>
    <row r="819" spans="1:27" ht="14.25" customHeight="1" x14ac:dyDescent="0.2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</row>
    <row r="820" spans="1:27" ht="14.25" customHeight="1" x14ac:dyDescent="0.2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</row>
    <row r="821" spans="1:27" ht="14.25" customHeight="1" x14ac:dyDescent="0.2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</row>
    <row r="822" spans="1:27" ht="14.25" customHeight="1" x14ac:dyDescent="0.2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</row>
    <row r="823" spans="1:27" ht="14.25" customHeight="1" x14ac:dyDescent="0.2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</row>
    <row r="824" spans="1:27" ht="14.25" customHeight="1" x14ac:dyDescent="0.2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</row>
    <row r="825" spans="1:27" ht="14.25" customHeight="1" x14ac:dyDescent="0.2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</row>
    <row r="826" spans="1:27" ht="14.25" customHeight="1" x14ac:dyDescent="0.2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</row>
    <row r="827" spans="1:27" ht="14.25" customHeight="1" x14ac:dyDescent="0.2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</row>
    <row r="828" spans="1:27" ht="14.25" customHeight="1" x14ac:dyDescent="0.2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</row>
    <row r="829" spans="1:27" ht="14.25" customHeight="1" x14ac:dyDescent="0.2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</row>
    <row r="830" spans="1:27" ht="14.25" customHeight="1" x14ac:dyDescent="0.2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</row>
    <row r="831" spans="1:27" ht="14.25" customHeight="1" x14ac:dyDescent="0.2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</row>
    <row r="832" spans="1:27" ht="14.25" customHeight="1" x14ac:dyDescent="0.2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</row>
    <row r="833" spans="1:27" ht="14.25" customHeight="1" x14ac:dyDescent="0.2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</row>
    <row r="834" spans="1:27" ht="14.25" customHeight="1" x14ac:dyDescent="0.2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</row>
    <row r="835" spans="1:27" ht="14.25" customHeight="1" x14ac:dyDescent="0.2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</row>
    <row r="836" spans="1:27" ht="14.25" customHeight="1" x14ac:dyDescent="0.2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</row>
    <row r="837" spans="1:27" ht="14.25" customHeight="1" x14ac:dyDescent="0.2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</row>
    <row r="838" spans="1:27" ht="14.25" customHeight="1" x14ac:dyDescent="0.2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</row>
    <row r="839" spans="1:27" ht="14.25" customHeight="1" x14ac:dyDescent="0.2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</row>
    <row r="840" spans="1:27" ht="14.25" customHeight="1" x14ac:dyDescent="0.2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</row>
    <row r="841" spans="1:27" ht="14.25" customHeight="1" x14ac:dyDescent="0.2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</row>
    <row r="842" spans="1:27" ht="14.25" customHeight="1" x14ac:dyDescent="0.2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</row>
    <row r="843" spans="1:27" ht="14.25" customHeight="1" x14ac:dyDescent="0.2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</row>
    <row r="844" spans="1:27" ht="14.25" customHeight="1" x14ac:dyDescent="0.2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</row>
    <row r="845" spans="1:27" ht="14.25" customHeight="1" x14ac:dyDescent="0.2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</row>
    <row r="846" spans="1:27" ht="14.25" customHeight="1" x14ac:dyDescent="0.2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</row>
    <row r="847" spans="1:27" ht="14.25" customHeight="1" x14ac:dyDescent="0.2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</row>
    <row r="848" spans="1:27" ht="14.25" customHeight="1" x14ac:dyDescent="0.2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</row>
    <row r="849" spans="1:27" ht="14.25" customHeight="1" x14ac:dyDescent="0.2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</row>
    <row r="850" spans="1:27" ht="14.25" customHeight="1" x14ac:dyDescent="0.2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</row>
    <row r="851" spans="1:27" ht="14.25" customHeight="1" x14ac:dyDescent="0.2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</row>
    <row r="852" spans="1:27" ht="14.25" customHeight="1" x14ac:dyDescent="0.2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</row>
    <row r="853" spans="1:27" ht="14.25" customHeight="1" x14ac:dyDescent="0.2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</row>
    <row r="854" spans="1:27" ht="14.25" customHeight="1" x14ac:dyDescent="0.2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</row>
    <row r="855" spans="1:27" ht="14.25" customHeight="1" x14ac:dyDescent="0.2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</row>
    <row r="856" spans="1:27" ht="14.25" customHeight="1" x14ac:dyDescent="0.2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</row>
    <row r="857" spans="1:27" ht="14.25" customHeight="1" x14ac:dyDescent="0.2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</row>
    <row r="858" spans="1:27" ht="14.25" customHeight="1" x14ac:dyDescent="0.2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</row>
    <row r="859" spans="1:27" ht="14.25" customHeight="1" x14ac:dyDescent="0.2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</row>
    <row r="860" spans="1:27" ht="14.25" customHeight="1" x14ac:dyDescent="0.2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</row>
    <row r="861" spans="1:27" ht="14.25" customHeight="1" x14ac:dyDescent="0.2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</row>
    <row r="862" spans="1:27" ht="14.25" customHeight="1" x14ac:dyDescent="0.2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</row>
    <row r="863" spans="1:27" ht="14.25" customHeight="1" x14ac:dyDescent="0.2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</row>
    <row r="864" spans="1:27" ht="14.25" customHeight="1" x14ac:dyDescent="0.2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</row>
    <row r="865" spans="1:27" ht="14.25" customHeight="1" x14ac:dyDescent="0.2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</row>
    <row r="866" spans="1:27" ht="14.25" customHeight="1" x14ac:dyDescent="0.2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</row>
    <row r="867" spans="1:27" ht="14.25" customHeight="1" x14ac:dyDescent="0.2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</row>
    <row r="868" spans="1:27" ht="14.25" customHeight="1" x14ac:dyDescent="0.2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</row>
    <row r="869" spans="1:27" ht="14.25" customHeight="1" x14ac:dyDescent="0.2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</row>
    <row r="870" spans="1:27" ht="14.25" customHeight="1" x14ac:dyDescent="0.2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</row>
    <row r="871" spans="1:27" ht="14.25" customHeight="1" x14ac:dyDescent="0.2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</row>
    <row r="872" spans="1:27" ht="14.25" customHeight="1" x14ac:dyDescent="0.2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</row>
    <row r="873" spans="1:27" ht="14.25" customHeight="1" x14ac:dyDescent="0.2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</row>
    <row r="874" spans="1:27" ht="14.25" customHeight="1" x14ac:dyDescent="0.2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</row>
    <row r="875" spans="1:27" ht="14.25" customHeight="1" x14ac:dyDescent="0.2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</row>
    <row r="876" spans="1:27" ht="14.25" customHeight="1" x14ac:dyDescent="0.2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</row>
    <row r="877" spans="1:27" ht="14.25" customHeight="1" x14ac:dyDescent="0.2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</row>
    <row r="878" spans="1:27" ht="14.25" customHeight="1" x14ac:dyDescent="0.2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</row>
    <row r="879" spans="1:27" ht="14.25" customHeight="1" x14ac:dyDescent="0.2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</row>
    <row r="880" spans="1:27" ht="14.25" customHeight="1" x14ac:dyDescent="0.2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</row>
    <row r="881" spans="1:27" ht="14.25" customHeight="1" x14ac:dyDescent="0.2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</row>
    <row r="882" spans="1:27" ht="14.25" customHeight="1" x14ac:dyDescent="0.2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</row>
    <row r="883" spans="1:27" ht="14.25" customHeight="1" x14ac:dyDescent="0.2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</row>
    <row r="884" spans="1:27" ht="14.25" customHeight="1" x14ac:dyDescent="0.2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</row>
    <row r="885" spans="1:27" ht="14.25" customHeight="1" x14ac:dyDescent="0.2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</row>
    <row r="886" spans="1:27" ht="14.25" customHeight="1" x14ac:dyDescent="0.2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</row>
    <row r="887" spans="1:27" ht="14.25" customHeight="1" x14ac:dyDescent="0.2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</row>
    <row r="888" spans="1:27" ht="14.25" customHeight="1" x14ac:dyDescent="0.2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</row>
    <row r="889" spans="1:27" ht="14.25" customHeight="1" x14ac:dyDescent="0.2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</row>
    <row r="890" spans="1:27" ht="14.25" customHeight="1" x14ac:dyDescent="0.2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</row>
    <row r="891" spans="1:27" ht="14.25" customHeight="1" x14ac:dyDescent="0.2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</row>
    <row r="892" spans="1:27" ht="14.25" customHeight="1" x14ac:dyDescent="0.2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</row>
    <row r="893" spans="1:27" ht="14.25" customHeight="1" x14ac:dyDescent="0.2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</row>
    <row r="894" spans="1:27" ht="14.25" customHeight="1" x14ac:dyDescent="0.2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</row>
    <row r="895" spans="1:27" ht="14.25" customHeight="1" x14ac:dyDescent="0.2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</row>
    <row r="896" spans="1:27" ht="14.25" customHeight="1" x14ac:dyDescent="0.2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</row>
    <row r="897" spans="1:27" ht="14.25" customHeight="1" x14ac:dyDescent="0.2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</row>
    <row r="898" spans="1:27" ht="14.25" customHeight="1" x14ac:dyDescent="0.2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</row>
    <row r="899" spans="1:27" ht="14.25" customHeight="1" x14ac:dyDescent="0.2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</row>
    <row r="900" spans="1:27" ht="14.25" customHeight="1" x14ac:dyDescent="0.2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</row>
    <row r="901" spans="1:27" ht="14.25" customHeight="1" x14ac:dyDescent="0.2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</row>
    <row r="902" spans="1:27" ht="14.25" customHeight="1" x14ac:dyDescent="0.2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</row>
    <row r="903" spans="1:27" ht="14.25" customHeight="1" x14ac:dyDescent="0.2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</row>
    <row r="904" spans="1:27" ht="14.25" customHeight="1" x14ac:dyDescent="0.2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</row>
    <row r="905" spans="1:27" ht="14.25" customHeight="1" x14ac:dyDescent="0.2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</row>
    <row r="906" spans="1:27" ht="14.25" customHeight="1" x14ac:dyDescent="0.2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</row>
    <row r="907" spans="1:27" ht="14.25" customHeight="1" x14ac:dyDescent="0.2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</row>
    <row r="908" spans="1:27" ht="14.25" customHeight="1" x14ac:dyDescent="0.2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</row>
    <row r="909" spans="1:27" ht="14.25" customHeight="1" x14ac:dyDescent="0.2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</row>
    <row r="910" spans="1:27" ht="14.25" customHeight="1" x14ac:dyDescent="0.2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</row>
    <row r="911" spans="1:27" ht="14.25" customHeight="1" x14ac:dyDescent="0.2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</row>
    <row r="912" spans="1:27" ht="14.25" customHeight="1" x14ac:dyDescent="0.2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</row>
    <row r="913" spans="1:27" ht="14.25" customHeight="1" x14ac:dyDescent="0.2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</row>
    <row r="914" spans="1:27" ht="14.25" customHeight="1" x14ac:dyDescent="0.2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</row>
    <row r="915" spans="1:27" ht="14.25" customHeight="1" x14ac:dyDescent="0.2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</row>
    <row r="916" spans="1:27" ht="14.25" customHeight="1" x14ac:dyDescent="0.2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</row>
    <row r="917" spans="1:27" ht="14.25" customHeight="1" x14ac:dyDescent="0.2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</row>
    <row r="918" spans="1:27" ht="14.25" customHeight="1" x14ac:dyDescent="0.2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</row>
    <row r="919" spans="1:27" ht="14.25" customHeight="1" x14ac:dyDescent="0.2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</row>
    <row r="920" spans="1:27" ht="14.25" customHeight="1" x14ac:dyDescent="0.2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</row>
    <row r="921" spans="1:27" ht="14.25" customHeight="1" x14ac:dyDescent="0.2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</row>
    <row r="922" spans="1:27" ht="14.25" customHeight="1" x14ac:dyDescent="0.2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</row>
    <row r="923" spans="1:27" ht="14.25" customHeight="1" x14ac:dyDescent="0.2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</row>
    <row r="924" spans="1:27" ht="14.25" customHeight="1" x14ac:dyDescent="0.2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</row>
    <row r="925" spans="1:27" ht="14.25" customHeight="1" x14ac:dyDescent="0.2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</row>
    <row r="926" spans="1:27" ht="14.25" customHeight="1" x14ac:dyDescent="0.2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</row>
    <row r="927" spans="1:27" ht="14.25" customHeight="1" x14ac:dyDescent="0.2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</row>
    <row r="928" spans="1:27" ht="14.25" customHeight="1" x14ac:dyDescent="0.2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</row>
    <row r="929" spans="1:27" ht="14.25" customHeight="1" x14ac:dyDescent="0.2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</row>
    <row r="930" spans="1:27" ht="14.25" customHeight="1" x14ac:dyDescent="0.2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</row>
    <row r="931" spans="1:27" ht="14.25" customHeight="1" x14ac:dyDescent="0.2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</row>
    <row r="932" spans="1:27" ht="14.25" customHeight="1" x14ac:dyDescent="0.2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</row>
    <row r="933" spans="1:27" ht="14.25" customHeight="1" x14ac:dyDescent="0.2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</row>
    <row r="934" spans="1:27" ht="14.25" customHeight="1" x14ac:dyDescent="0.2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</row>
    <row r="935" spans="1:27" ht="14.25" customHeight="1" x14ac:dyDescent="0.2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</row>
    <row r="936" spans="1:27" ht="14.25" customHeight="1" x14ac:dyDescent="0.2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</row>
    <row r="937" spans="1:27" ht="14.25" customHeight="1" x14ac:dyDescent="0.2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</row>
    <row r="938" spans="1:27" ht="14.25" customHeight="1" x14ac:dyDescent="0.2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</row>
    <row r="939" spans="1:27" ht="14.25" customHeight="1" x14ac:dyDescent="0.2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</row>
    <row r="940" spans="1:27" ht="14.25" customHeight="1" x14ac:dyDescent="0.2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</row>
    <row r="941" spans="1:27" ht="14.25" customHeight="1" x14ac:dyDescent="0.2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</row>
    <row r="942" spans="1:27" ht="14.25" customHeight="1" x14ac:dyDescent="0.2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</row>
    <row r="943" spans="1:27" ht="14.25" customHeight="1" x14ac:dyDescent="0.2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</row>
    <row r="944" spans="1:27" ht="14.25" customHeight="1" x14ac:dyDescent="0.2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</row>
    <row r="945" spans="1:27" ht="14.25" customHeight="1" x14ac:dyDescent="0.2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</row>
    <row r="946" spans="1:27" ht="14.25" customHeight="1" x14ac:dyDescent="0.2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</row>
    <row r="947" spans="1:27" ht="14.25" customHeight="1" x14ac:dyDescent="0.2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</row>
    <row r="948" spans="1:27" ht="14.25" customHeight="1" x14ac:dyDescent="0.2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</row>
    <row r="949" spans="1:27" ht="14.25" customHeight="1" x14ac:dyDescent="0.2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</row>
    <row r="950" spans="1:27" ht="14.25" customHeight="1" x14ac:dyDescent="0.2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</row>
    <row r="951" spans="1:27" ht="14.25" customHeight="1" x14ac:dyDescent="0.2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</row>
    <row r="952" spans="1:27" ht="14.25" customHeight="1" x14ac:dyDescent="0.2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</row>
    <row r="953" spans="1:27" ht="14.25" customHeight="1" x14ac:dyDescent="0.2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</row>
    <row r="954" spans="1:27" ht="14.25" customHeight="1" x14ac:dyDescent="0.2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</row>
    <row r="955" spans="1:27" ht="14.25" customHeight="1" x14ac:dyDescent="0.2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</row>
    <row r="956" spans="1:27" ht="14.25" customHeight="1" x14ac:dyDescent="0.2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</row>
    <row r="957" spans="1:27" ht="14.25" customHeight="1" x14ac:dyDescent="0.2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</row>
    <row r="958" spans="1:27" ht="14.25" customHeight="1" x14ac:dyDescent="0.2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</row>
    <row r="959" spans="1:27" ht="14.25" customHeight="1" x14ac:dyDescent="0.2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</row>
    <row r="960" spans="1:27" ht="14.25" customHeight="1" x14ac:dyDescent="0.2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</row>
    <row r="961" spans="1:27" ht="14.25" customHeight="1" x14ac:dyDescent="0.2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</row>
    <row r="962" spans="1:27" ht="14.25" customHeight="1" x14ac:dyDescent="0.2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</row>
    <row r="963" spans="1:27" ht="14.25" customHeight="1" x14ac:dyDescent="0.2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</row>
    <row r="964" spans="1:27" ht="14.25" customHeight="1" x14ac:dyDescent="0.2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</row>
    <row r="965" spans="1:27" ht="14.25" customHeight="1" x14ac:dyDescent="0.2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</row>
    <row r="966" spans="1:27" ht="14.25" customHeight="1" x14ac:dyDescent="0.2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</row>
    <row r="967" spans="1:27" ht="14.25" customHeight="1" x14ac:dyDescent="0.2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</row>
    <row r="968" spans="1:27" ht="14.25" customHeight="1" x14ac:dyDescent="0.2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</row>
    <row r="969" spans="1:27" ht="14.25" customHeight="1" x14ac:dyDescent="0.2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</row>
    <row r="970" spans="1:27" ht="14.25" customHeight="1" x14ac:dyDescent="0.2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</row>
    <row r="971" spans="1:27" ht="14.25" customHeight="1" x14ac:dyDescent="0.2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</row>
    <row r="972" spans="1:27" ht="14.25" customHeight="1" x14ac:dyDescent="0.2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</row>
    <row r="973" spans="1:27" ht="14.25" customHeight="1" x14ac:dyDescent="0.2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</row>
    <row r="974" spans="1:27" ht="14.25" customHeight="1" x14ac:dyDescent="0.2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</row>
    <row r="975" spans="1:27" ht="14.25" customHeight="1" x14ac:dyDescent="0.2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</row>
    <row r="976" spans="1:27" ht="14.25" customHeight="1" x14ac:dyDescent="0.2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</row>
    <row r="977" spans="1:27" ht="14.25" customHeight="1" x14ac:dyDescent="0.2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</row>
    <row r="978" spans="1:27" ht="14.25" customHeight="1" x14ac:dyDescent="0.2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</row>
    <row r="979" spans="1:27" ht="14.25" customHeight="1" x14ac:dyDescent="0.2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</row>
    <row r="980" spans="1:27" ht="14.25" customHeight="1" x14ac:dyDescent="0.2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</row>
    <row r="981" spans="1:27" ht="14.25" customHeight="1" x14ac:dyDescent="0.2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</row>
    <row r="982" spans="1:27" ht="14.25" customHeight="1" x14ac:dyDescent="0.2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</row>
    <row r="983" spans="1:27" ht="14.25" customHeight="1" x14ac:dyDescent="0.2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</row>
    <row r="984" spans="1:27" ht="14.25" customHeight="1" x14ac:dyDescent="0.2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</row>
    <row r="985" spans="1:27" ht="14.25" customHeight="1" x14ac:dyDescent="0.2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</row>
    <row r="986" spans="1:27" ht="14.25" customHeight="1" x14ac:dyDescent="0.2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</row>
    <row r="987" spans="1:27" ht="14.25" customHeight="1" x14ac:dyDescent="0.2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</row>
    <row r="988" spans="1:27" ht="14.25" customHeight="1" x14ac:dyDescent="0.2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</row>
    <row r="989" spans="1:27" ht="14.25" customHeight="1" x14ac:dyDescent="0.2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</row>
    <row r="990" spans="1:27" ht="14.25" customHeight="1" x14ac:dyDescent="0.2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</row>
    <row r="991" spans="1:27" ht="14.25" customHeight="1" x14ac:dyDescent="0.2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</row>
    <row r="992" spans="1:27" ht="14.25" customHeight="1" x14ac:dyDescent="0.2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</row>
    <row r="993" spans="1:27" ht="14.25" customHeight="1" x14ac:dyDescent="0.2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</row>
    <row r="994" spans="1:27" ht="14.25" customHeight="1" x14ac:dyDescent="0.2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</row>
    <row r="995" spans="1:27" ht="14.25" customHeight="1" x14ac:dyDescent="0.2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</row>
    <row r="996" spans="1:27" ht="14.25" customHeight="1" x14ac:dyDescent="0.2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</row>
    <row r="997" spans="1:27" ht="14.25" customHeight="1" x14ac:dyDescent="0.2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</row>
    <row r="998" spans="1:27" ht="14.25" customHeight="1" x14ac:dyDescent="0.2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</row>
    <row r="999" spans="1:27" ht="14.25" customHeight="1" x14ac:dyDescent="0.2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</row>
    <row r="1000" spans="1:27" ht="14.25" customHeight="1" x14ac:dyDescent="0.2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</row>
  </sheetData>
  <sheetProtection password="C59B" sheet="1" objects="1" scenarios="1"/>
  <mergeCells count="122">
    <mergeCell ref="C131:I131"/>
    <mergeCell ref="B132:I132"/>
    <mergeCell ref="B135:K150"/>
    <mergeCell ref="B120:H120"/>
    <mergeCell ref="B123:J123"/>
    <mergeCell ref="B124:I124"/>
    <mergeCell ref="C125:I125"/>
    <mergeCell ref="C126:I126"/>
    <mergeCell ref="C127:I127"/>
    <mergeCell ref="C128:I128"/>
    <mergeCell ref="C129:I129"/>
    <mergeCell ref="C130:I130"/>
    <mergeCell ref="B111:J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B99:I99"/>
    <mergeCell ref="B102:J102"/>
    <mergeCell ref="C103:H103"/>
    <mergeCell ref="C104:H104"/>
    <mergeCell ref="C105:H105"/>
    <mergeCell ref="C106:H106"/>
    <mergeCell ref="C107:H107"/>
    <mergeCell ref="B108:H108"/>
    <mergeCell ref="B109:J109"/>
    <mergeCell ref="B89:J89"/>
    <mergeCell ref="B90:H90"/>
    <mergeCell ref="B91:I91"/>
    <mergeCell ref="C92:H92"/>
    <mergeCell ref="B93:H93"/>
    <mergeCell ref="B95:J95"/>
    <mergeCell ref="B96:I96"/>
    <mergeCell ref="C97:I97"/>
    <mergeCell ref="C98:I98"/>
    <mergeCell ref="B80:H80"/>
    <mergeCell ref="B81:I81"/>
    <mergeCell ref="C82:H82"/>
    <mergeCell ref="C83:H83"/>
    <mergeCell ref="C84:H84"/>
    <mergeCell ref="C85:H85"/>
    <mergeCell ref="C86:H86"/>
    <mergeCell ref="C87:H87"/>
    <mergeCell ref="B88:H88"/>
    <mergeCell ref="B70:I70"/>
    <mergeCell ref="C71:H71"/>
    <mergeCell ref="C72:H72"/>
    <mergeCell ref="C73:H73"/>
    <mergeCell ref="C74:H74"/>
    <mergeCell ref="C75:H75"/>
    <mergeCell ref="B76:H76"/>
    <mergeCell ref="B77:J77"/>
    <mergeCell ref="B79:J79"/>
    <mergeCell ref="B60:J60"/>
    <mergeCell ref="B61:I61"/>
    <mergeCell ref="C62:I62"/>
    <mergeCell ref="C63:I63"/>
    <mergeCell ref="C64:I64"/>
    <mergeCell ref="B65:I65"/>
    <mergeCell ref="B66:J66"/>
    <mergeCell ref="B68:J68"/>
    <mergeCell ref="C69:H69"/>
    <mergeCell ref="B50:H50"/>
    <mergeCell ref="C51:H51"/>
    <mergeCell ref="C52:H52"/>
    <mergeCell ref="C53:H53"/>
    <mergeCell ref="C54:H54"/>
    <mergeCell ref="C55:H55"/>
    <mergeCell ref="C56:H56"/>
    <mergeCell ref="C57:H57"/>
    <mergeCell ref="B58:J58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</mergeCells>
  <pageMargins left="0.51180555555555496" right="0.51180555555555496" top="0.78749999999999998" bottom="0.78749999999999998" header="0.51180555555555496" footer="0.51180555555555496"/>
  <pageSetup paperSize="9" scale="4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Proposta</vt:lpstr>
      <vt:lpstr>Uniforme-EPI</vt:lpstr>
      <vt:lpstr>Aux Cozinha 44h</vt:lpstr>
      <vt:lpstr>Aux Cozinha 12x36</vt:lpstr>
      <vt:lpstr>Cozinheira 12x36</vt:lpstr>
      <vt:lpstr>Padeiro</vt:lpstr>
      <vt:lpstr>Diárias</vt:lpstr>
      <vt:lpstr>'Cozinheira 12x36'!_ftn4</vt:lpstr>
      <vt:lpstr>'Aux Cozinha 12x36'!Area_de_impressao</vt:lpstr>
      <vt:lpstr>'Aux Cozinha 44h'!Area_de_impressao</vt:lpstr>
      <vt:lpstr>'Cozinheira 12x36'!Area_de_impressao</vt:lpstr>
      <vt:lpstr>Diárias!Area_de_impressao</vt:lpstr>
      <vt:lpstr>Padeiro!Area_de_impressao</vt:lpstr>
      <vt:lpstr>Proposta!Area_de_impressao</vt:lpstr>
      <vt:lpstr>'Uniforme-EPI'!Area_de_impressao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Gleydson</dc:creator>
  <dc:description/>
  <cp:lastModifiedBy>Crecília Domingues</cp:lastModifiedBy>
  <cp:revision>16</cp:revision>
  <cp:lastPrinted>2021-06-29T13:17:41Z</cp:lastPrinted>
  <dcterms:created xsi:type="dcterms:W3CDTF">1601-01-01T00:00:00Z</dcterms:created>
  <dcterms:modified xsi:type="dcterms:W3CDTF">2021-08-09T19:13:42Z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